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8535" tabRatio="896" activeTab="2"/>
  </bookViews>
  <sheets>
    <sheet name="Key" sheetId="1" r:id="rId1"/>
    <sheet name="Instructions" sheetId="2" r:id="rId2"/>
    <sheet name="General" sheetId="3" r:id="rId3"/>
    <sheet name="Fall2008" sheetId="4" r:id="rId4"/>
    <sheet name="Fall2007" sheetId="5" r:id="rId5"/>
    <sheet name="Fall2006" sheetId="6" r:id="rId6"/>
    <sheet name="Fall2005" sheetId="7" r:id="rId7"/>
    <sheet name="Fall2004" sheetId="8" r:id="rId8"/>
    <sheet name="Summary" sheetId="9" r:id="rId9"/>
    <sheet name="Chart1" sheetId="10" r:id="rId10"/>
    <sheet name="Chart2" sheetId="11" r:id="rId11"/>
    <sheet name="Chart3" sheetId="12" r:id="rId12"/>
    <sheet name="data file specs" sheetId="13" r:id="rId13"/>
  </sheets>
  <definedNames>
    <definedName name="OLE_LINK1" localSheetId="1">'Instructions'!#REF!</definedName>
    <definedName name="OLE_LINK3" localSheetId="1">'Instructions'!$A$56</definedName>
    <definedName name="_xlnm.Print_Area" localSheetId="12">'data file specs'!$A$1:$F$42</definedName>
    <definedName name="_xlnm.Print_Area" localSheetId="7">'Fall2004'!$A$1:$L$179</definedName>
    <definedName name="_xlnm.Print_Area" localSheetId="6">'Fall2005'!$A$1:$L$179</definedName>
    <definedName name="_xlnm.Print_Area" localSheetId="5">'Fall2006'!$A$1:$L$179</definedName>
    <definedName name="_xlnm.Print_Area" localSheetId="3">'Fall2008'!$A$1:$L$179</definedName>
    <definedName name="_xlnm.Print_Area" localSheetId="2">'General'!$A$1:$B$27</definedName>
    <definedName name="_xlnm.Print_Area" localSheetId="1">'Instructions'!$A$1:$B$79</definedName>
    <definedName name="_xlnm.Print_Area" localSheetId="8">'Summary'!$A$1:$J$62</definedName>
    <definedName name="_xlnm.Print_Titles" localSheetId="7">'Fall2004'!$1:$1</definedName>
    <definedName name="_xlnm.Print_Titles" localSheetId="6">'Fall2005'!$1:$1</definedName>
    <definedName name="_xlnm.Print_Titles" localSheetId="5">'Fall2006'!$1:$1</definedName>
    <definedName name="_xlnm.Print_Titles" localSheetId="8">'Summary'!$A:$A,'Summary'!$3:$5</definedName>
  </definedNames>
  <calcPr fullCalcOnLoad="1"/>
</workbook>
</file>

<file path=xl/sharedStrings.xml><?xml version="1.0" encoding="utf-8"?>
<sst xmlns="http://schemas.openxmlformats.org/spreadsheetml/2006/main" count="1164" uniqueCount="372">
  <si>
    <t>A combination of loans and campus employment offered students to provide them an opportunity to help meet college costs.</t>
  </si>
  <si>
    <t>This includes both subsidized Stafford and Perkins loans that have been packaged.</t>
  </si>
  <si>
    <t>The amount of need as determined by your institution's needs analysis (i.e., total student budget minus family contribution).  Do not include need as defined by federal methodology (FM) unless your institution uses FM for your institutional needs analysis</t>
  </si>
  <si>
    <r>
      <t xml:space="preserve">Section I (Admits page) requests headcounts and financial aid dollar amounts for all admitted first-year (freshmen) students (first-time, full-time, full-year students).  Transfer and upperclass students should </t>
    </r>
    <r>
      <rPr>
        <b/>
        <u val="single"/>
        <sz val="10"/>
        <rFont val="Times New Roman"/>
        <family val="1"/>
      </rPr>
      <t>NOT</t>
    </r>
    <r>
      <rPr>
        <sz val="10"/>
        <rFont val="Times New Roman"/>
        <family val="1"/>
      </rPr>
      <t xml:space="preserve"> be included.  The questions deal with </t>
    </r>
    <r>
      <rPr>
        <b/>
        <sz val="10"/>
        <rFont val="Times New Roman"/>
        <family val="1"/>
      </rPr>
      <t>all admitted students</t>
    </r>
    <r>
      <rPr>
        <sz val="10"/>
        <rFont val="Times New Roman"/>
        <family val="1"/>
      </rPr>
      <t>, further divided into no-need students, needy students offered institutional aid dollars, and needy students not offered institutional aid dollars.</t>
    </r>
  </si>
  <si>
    <r>
      <t>Section II (Matriculants page) is identical to Section I, except that it requests data for entering students (</t>
    </r>
    <r>
      <rPr>
        <b/>
        <sz val="10"/>
        <rFont val="Times New Roman"/>
        <family val="1"/>
      </rPr>
      <t>matriculants only</t>
    </r>
    <r>
      <rPr>
        <sz val="10"/>
        <rFont val="Times New Roman"/>
        <family val="1"/>
      </rPr>
      <t>).  The data reported in Section II are a subset of those reported in Section I.</t>
    </r>
  </si>
  <si>
    <t xml:space="preserve">Survey Instructions </t>
  </si>
  <si>
    <t>Exclude transfer and upperclass students.</t>
  </si>
  <si>
    <t>Include international students.</t>
  </si>
  <si>
    <t>Include all first-time, full-time, full-year students.</t>
  </si>
  <si>
    <t>An accepted applicant who enrolls, arrives on campus, and attends classes no later than the second semester of the freshman year (i.e., acceptances deferred for one semester should be counted, those deferred for a full year should not).</t>
  </si>
  <si>
    <t>This refers to aid offered, regardless of whether the student accepted all parts of the award.</t>
  </si>
  <si>
    <t>Includes those who did not apply for aid, and those who applied for but did not demonstrate financial need.</t>
  </si>
  <si>
    <t>In addition, recipients of athletic scholarships, tuition exchange, and tuition remission awards in excess of their IM need should also be included in this category.</t>
  </si>
  <si>
    <t>"No-shows" are excluded.</t>
  </si>
  <si>
    <t>These would include other need-based loans that your institution may offer to students beyond the federal subsidized loan program.</t>
  </si>
  <si>
    <t xml:space="preserve"> It is important, however, that these loans include only those loans that are need-based; therefore Parental loans, such as PLUS loans and other non-subsidized student loans that are not part of a need-based aid package should be excluded.</t>
  </si>
  <si>
    <t>This is the cost of attendance used in financial aid packaging, and typically includes tuition, mandatory fees, room, board, books, and personal expenses.</t>
  </si>
  <si>
    <t>Travel should not be included in the student budget figure as it usually varies by distance from home.</t>
  </si>
  <si>
    <t>If you are unable to partition by need level, complete only the sub-total lines in Sections I and II,  Parts B and C.</t>
  </si>
  <si>
    <t>We would like to partition the data to demonstrate differences in yields and aid awards for students demonstrating different levels of need.  Institutions' experience with low vs. high need students is especially important in the current marketplace.</t>
  </si>
  <si>
    <t>If you are unable to partition these funds in this way, please include the entire amount in the external grants category and make a note in the area supplied for Comments in Section IV, Part F.</t>
  </si>
  <si>
    <t>SEOG grant amounts should be partitioned into external (non-institutional) and institutional components, if possible, since this federal program requires an institutional contribution.</t>
  </si>
  <si>
    <t>The typical split for this program is 75% external (non-institutional) grant, and 25% institutional grant.</t>
  </si>
  <si>
    <t>Title:</t>
  </si>
  <si>
    <t>NCES UNITID:</t>
  </si>
  <si>
    <t>E-mail:</t>
  </si>
  <si>
    <t>Admitted Applicants with NO NEED</t>
  </si>
  <si>
    <t>No aid application</t>
  </si>
  <si>
    <t>Aid application</t>
  </si>
  <si>
    <t>No aid awarded</t>
  </si>
  <si>
    <t>Sub-Total</t>
  </si>
  <si>
    <t>Line</t>
  </si>
  <si>
    <t>Loans</t>
  </si>
  <si>
    <t>Work Study</t>
  </si>
  <si>
    <t>Total</t>
  </si>
  <si>
    <t>Need</t>
  </si>
  <si>
    <t>Total Sum</t>
  </si>
  <si>
    <t>Matriculants with NO NEED</t>
  </si>
  <si>
    <t>Date:</t>
  </si>
  <si>
    <t>Respondent Information</t>
  </si>
  <si>
    <t>Name:</t>
  </si>
  <si>
    <t>A</t>
  </si>
  <si>
    <t>B</t>
  </si>
  <si>
    <t>C</t>
  </si>
  <si>
    <t>D</t>
  </si>
  <si>
    <t>E</t>
  </si>
  <si>
    <t>F</t>
  </si>
  <si>
    <t>G</t>
  </si>
  <si>
    <t>H</t>
  </si>
  <si>
    <t>A. Miscellaneous Data</t>
  </si>
  <si>
    <t>$0 - $29,999</t>
  </si>
  <si>
    <t>$30,000 - $59,999</t>
  </si>
  <si>
    <t>$60,000 - $89,999</t>
  </si>
  <si>
    <t>$90,000 - $119,999</t>
  </si>
  <si>
    <t>Checksum:</t>
  </si>
  <si>
    <t>Student Budget:</t>
  </si>
  <si>
    <t>academic year? (Note: this does not need to be a mathematical average.)</t>
  </si>
  <si>
    <t>Subsidized</t>
  </si>
  <si>
    <t>Other Need-</t>
  </si>
  <si>
    <t>Expected</t>
  </si>
  <si>
    <t>Term-time</t>
  </si>
  <si>
    <t>Based Loans</t>
  </si>
  <si>
    <t>Job</t>
  </si>
  <si>
    <t>Self-Help</t>
  </si>
  <si>
    <t>Student Summer</t>
  </si>
  <si>
    <t>Earnings</t>
  </si>
  <si>
    <t>Freshmen</t>
  </si>
  <si>
    <t>Sophomores</t>
  </si>
  <si>
    <t>Juniors</t>
  </si>
  <si>
    <t>Seniors</t>
  </si>
  <si>
    <t>B. Preferential Packaging</t>
  </si>
  <si>
    <t>Yes</t>
  </si>
  <si>
    <t>No</t>
  </si>
  <si>
    <t>(indicate answer with an "X")</t>
  </si>
  <si>
    <t>(skip to part C)</t>
  </si>
  <si>
    <t>C.  Need-Blind Admissions</t>
  </si>
  <si>
    <t>regular, and wait-list admits)?</t>
  </si>
  <si>
    <t>(skip to part D)</t>
  </si>
  <si>
    <t>Note: Need-blind means here that admissions decision was made without any consideration of the student's financial</t>
  </si>
  <si>
    <t>or financial aid situation.</t>
  </si>
  <si>
    <t>We were not purely need-blind with some or all of our Early Decision admits.</t>
  </si>
  <si>
    <t>We were not purely need-blind with some or all of our Regular admits.</t>
  </si>
  <si>
    <t>We were not purely need-blind with some or all of our Wait List or Late admits.</t>
  </si>
  <si>
    <t>(indicate all that apply with an "X")</t>
  </si>
  <si>
    <t>D.  International Students</t>
  </si>
  <si>
    <t>(skip to part E)</t>
  </si>
  <si>
    <t>Need-based aid</t>
  </si>
  <si>
    <t>Merit-based aid</t>
  </si>
  <si>
    <t>Both</t>
  </si>
  <si>
    <t>(indicate with an "X")</t>
  </si>
  <si>
    <t>E. Merit Grants (excluding athletic scholarships)</t>
  </si>
  <si>
    <t>F.  Comments</t>
  </si>
  <si>
    <t>Contents of this workbook:</t>
  </si>
  <si>
    <t>Page</t>
  </si>
  <si>
    <t>Description</t>
  </si>
  <si>
    <t>Key</t>
  </si>
  <si>
    <t>General</t>
  </si>
  <si>
    <t>Summary</t>
  </si>
  <si>
    <t>Instructions</t>
  </si>
  <si>
    <t>This page, introductory information</t>
  </si>
  <si>
    <t>Respondent information</t>
  </si>
  <si>
    <t>Instructions for this survey</t>
  </si>
  <si>
    <t>HEDS Freshman Financial Aid Study</t>
  </si>
  <si>
    <t>Thank you for your participation in the HEDS Freshman Financial Aid Study!</t>
  </si>
  <si>
    <t>Statement of</t>
  </si>
  <si>
    <t xml:space="preserve">Understandings Regarding the Use of Data </t>
  </si>
  <si>
    <t>The Higher Education Data Sharing (HEDS) Consortium is a voluntary not-for-profit organization that assists member institutions in their planning, management, and institutional research, by assembling and sharing a mutually agreed upon and regularly updated set of information, and by providing other services as directed by the Board.</t>
  </si>
  <si>
    <t>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</si>
  <si>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HEDS members agree that they will use data from other institutions received through HEDS only for their own internal planning and management, and not for external publication.  HEDS members shall use discretion in how data for other institutions are used.  The HEDS representatives at each institution must assure that anyone to whom data are given understands their confidential character and the ground rules governing their use. </t>
  </si>
  <si>
    <t>Under the "fair play" ground rule, a HEDS institution is entitled to receive information from other members only in those areas and for those years for which it has provided comparable information.</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</si>
  <si>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</si>
  <si>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data shall not be identified by name without specific institutional permission and HEDS may not be identified as the source of the information without permission of the HEDS Board.</t>
  </si>
  <si>
    <t>Although the material in this report is based on public information, we remind you that it is available in this format only to member institutions, and, therefore, should be distributed only with the established Consortium guidelines listed above.  While HEDS strives for accuracy, we obviously cannot guarantee the accuracy of survey responses nor be responsible for consequential damages resulting from the use of HEDS data.</t>
  </si>
  <si>
    <t>Who to include/exclude</t>
  </si>
  <si>
    <t>Applied for Financial Aid</t>
  </si>
  <si>
    <t>Aid awarded</t>
  </si>
  <si>
    <t>Admitted Applicant</t>
  </si>
  <si>
    <t>Matriculant</t>
  </si>
  <si>
    <t>Persons with No Need</t>
  </si>
  <si>
    <t>SEOG  grants</t>
  </si>
  <si>
    <t>Total aid</t>
  </si>
  <si>
    <t>Low, Medium and High Need</t>
  </si>
  <si>
    <t>Packaging Policies, Miscellaneous Data</t>
  </si>
  <si>
    <t>Student Budget</t>
  </si>
  <si>
    <t>Subsidized Loan</t>
  </si>
  <si>
    <t>Other Need-Based Loans</t>
  </si>
  <si>
    <t>Submitted FAFSA and/or CSS Profile Form (or comparable financial aid application for international applicants) and any other required forms, regardless of demonstrated need level.</t>
  </si>
  <si>
    <t>An applicant who was extended an unconditional or conditional offer of acceptance.</t>
  </si>
  <si>
    <t>1. Number of matriculants with demonstrated need with family incomes in the following ranges:</t>
  </si>
  <si>
    <t>2. Institutional data:</t>
  </si>
  <si>
    <t>1. Did your institution engage in differential (e.g., non-standard or preferential) packaging for any of the</t>
  </si>
  <si>
    <t>2. If No, with which groups did you diverge from pure need-blind admissions?</t>
  </si>
  <si>
    <t>1. Does your institution offer financial aid to international students (not U.S. citizens or permanent residents)?</t>
  </si>
  <si>
    <t>2. If Yes, do you offer international students need-based aid, merit-based, or both?</t>
  </si>
  <si>
    <t>SECTION II - DATA ON MATRICULANTS</t>
  </si>
  <si>
    <t>Summary indicators based on responses</t>
  </si>
  <si>
    <t>SECTION I - DATA ON ADMITTED APPLICANTS</t>
  </si>
  <si>
    <t>Chart 1</t>
  </si>
  <si>
    <t>Chart 2</t>
  </si>
  <si>
    <t>Chart 3</t>
  </si>
  <si>
    <t>Longitudinal Chart: Student Aid as a Percentage of Realizable Tuition and Fees</t>
  </si>
  <si>
    <t>Longitudinal Chart: Grant Aid as a Percentage of Total Aid</t>
  </si>
  <si>
    <t>Longitudinal Chart: Grant Aid as a Percentage of Total Need</t>
  </si>
  <si>
    <t>no information</t>
  </si>
  <si>
    <t>$120,000 - $149,999</t>
  </si>
  <si>
    <t xml:space="preserve">2. If Yes, </t>
  </si>
  <si>
    <t>Please select the types of preferential packaging</t>
  </si>
  <si>
    <t>academic excellence:</t>
  </si>
  <si>
    <t>diversity:</t>
  </si>
  <si>
    <t>athletics:</t>
  </si>
  <si>
    <t>legacy:</t>
  </si>
  <si>
    <t>Institutional</t>
  </si>
  <si>
    <t>Non-Institutional</t>
  </si>
  <si>
    <t>Low Need ($1 - $12,000)</t>
  </si>
  <si>
    <t>Medium Need ($12,001 - $21,000)</t>
  </si>
  <si>
    <t>High Need ($21,001 or more)</t>
  </si>
  <si>
    <t>Inst + Non-Inst</t>
  </si>
  <si>
    <t>2004-05 Tuition and Fees:</t>
  </si>
  <si>
    <t>2004-05 Tuition, Fees, Room &amp; Board:</t>
  </si>
  <si>
    <t>entering Fall 2004 freshmen with demonstrated need?</t>
  </si>
  <si>
    <t>1. Did your institution engage in purely need-blind admission for all entering Fall 2004 freshmen (i.e., all early decision,</t>
  </si>
  <si>
    <t>1. Does your institution have one or more standard/fixed merit scholarship programs in 2004-05?</t>
  </si>
  <si>
    <t>Grants &amp; Scholarships</t>
  </si>
  <si>
    <t xml:space="preserve">Admitted Applicants with NEED, awarded inst. dollars </t>
  </si>
  <si>
    <t>2.  What percentage of entering fall 2004 freshmen receive these merit scholarships?</t>
  </si>
  <si>
    <t>(%)</t>
  </si>
  <si>
    <t>Admitted Applicants with NEED</t>
  </si>
  <si>
    <t>Matriculants with NEED</t>
  </si>
  <si>
    <t xml:space="preserve">Matriculants with NEED, awarded inst. dollars </t>
  </si>
  <si>
    <t>$150,000 - $199,999</t>
  </si>
  <si>
    <t>$2000,000 - $249,999</t>
  </si>
  <si>
    <t>$250,000 or more</t>
  </si>
  <si>
    <t>Athletic Aid</t>
  </si>
  <si>
    <t>Grant, Scholarship, and Athletic Aid</t>
  </si>
  <si>
    <t xml:space="preserve">Self-Help </t>
  </si>
  <si>
    <t>Head Count</t>
  </si>
  <si>
    <t>Total Aid</t>
  </si>
  <si>
    <t>Total   Need</t>
  </si>
  <si>
    <t>Total    Need</t>
  </si>
  <si>
    <t>Tuition exchange and tuition remission awards should not be reported as either institutional or non-institutional aid; such awards should only be used to adjust an individual's IM need, as stated above in the definition of "need."</t>
  </si>
  <si>
    <t>New for 2004, Athletic sholarships contingent on participating in a given sport should be reported as Institutional Athletic Aid.</t>
  </si>
  <si>
    <t>Institutional grants and scholarships $</t>
  </si>
  <si>
    <t>Grants or scholarships derived directly from unrestricted, restricted or endowed institutional sources.</t>
  </si>
  <si>
    <t>Tuition exchange and tuition remission awards should not be reported as institutional grants (see aid awarded).</t>
  </si>
  <si>
    <t>Institutional athletic aid $</t>
  </si>
  <si>
    <t>Athletic scholarships contingent on participating in a given sport should be reported.</t>
  </si>
  <si>
    <t>Non-institutional grant &amp; scholarship $</t>
  </si>
  <si>
    <t>Grant and scholarhsip aid not derived directly from unrestricted, restricted or endowed institutional sources.</t>
  </si>
  <si>
    <t>Institutional and Non-Inst Loans</t>
  </si>
  <si>
    <t>Loans derived from both unrestricted, restricted or endowed institutional sources AND external sources.</t>
  </si>
  <si>
    <t>Institutional and Non-Inst Work Study</t>
  </si>
  <si>
    <t xml:space="preserve">Work Study from all sources.  </t>
  </si>
  <si>
    <t>Refer to Sections I and II, column (h); the sum of column (c), institutional grants $, + column (d), institutional athletic aid $ + column (e), non-institutional grant $ + column (f), loan $ + column (g) work study $.</t>
  </si>
  <si>
    <t>FALL2004</t>
  </si>
  <si>
    <t>Sections I and II</t>
  </si>
  <si>
    <t>While grants (and scholarships) are still separated out by institutional vs. non-institutional sources, loans and work study funds are collapsed into a single category.  Institutional Athletic Aid is now reported (in a separate column) for those schools who provide such aid.</t>
  </si>
  <si>
    <t>Need categories have been updated.</t>
  </si>
  <si>
    <t>A line has been added to report the number of students with need who were not aided at all.</t>
  </si>
  <si>
    <t>New Section III, formerly Section IV</t>
  </si>
  <si>
    <t>Old Section III</t>
  </si>
  <si>
    <t>The old section III (applicant pool information) was deleted.</t>
  </si>
  <si>
    <t>Specific types of preferential packaging were added.</t>
  </si>
  <si>
    <t>The listing of specific merit scholarships was removed in favor of a question regarding the percentage of freshmen receiving merit scholarships.</t>
  </si>
  <si>
    <t>3. What were your self-help expectations for individual freshmen and upperclass students for the 2004-05</t>
  </si>
  <si>
    <t>Applicants with NEED, no aid awarded</t>
  </si>
  <si>
    <t>Matriculants with NEED, no aid awarded</t>
  </si>
  <si>
    <t>Section III (Packaging Policies) requests limited information on the packaging policies and practices, and relevant institutional financial parameters.</t>
  </si>
  <si>
    <t>Family income categories for students with demonstrated need were updated.</t>
  </si>
  <si>
    <t>One-year</t>
  </si>
  <si>
    <t>Avg. Annual</t>
  </si>
  <si>
    <t>Change:</t>
  </si>
  <si>
    <t>Admitted Applicants</t>
  </si>
  <si>
    <t>Admitted applicants awarded aid</t>
  </si>
  <si>
    <t>Admitted applicants with need</t>
  </si>
  <si>
    <t>Admitted applicants with need who were awarded Aid</t>
  </si>
  <si>
    <t>Admitted applicants without need</t>
  </si>
  <si>
    <t>Admitted applicants without need who were awarded aid</t>
  </si>
  <si>
    <t>Matriculants (Overall)</t>
  </si>
  <si>
    <t>Matriculants awarded aid</t>
  </si>
  <si>
    <t>Matriculants with need</t>
  </si>
  <si>
    <t>Matriculants with need who were awarded Aid</t>
  </si>
  <si>
    <t>Matriculants without need</t>
  </si>
  <si>
    <t>Matriculants without need who were awarded aid</t>
  </si>
  <si>
    <t>Selected Institutional Indicators</t>
  </si>
  <si>
    <t>Percentage of total accepted with need</t>
  </si>
  <si>
    <t>Percentage of those accepted with need who were awarded aid</t>
  </si>
  <si>
    <t>Percentage of those accepted with need and awarded aid who enrolled</t>
  </si>
  <si>
    <t>Percentage of those accepted with need who were not awarded aid</t>
  </si>
  <si>
    <t>Percentage of those accepted with need and not awarded aid who enrolled</t>
  </si>
  <si>
    <t>Percentage of total matriculants who were accepted with need, awarded aid, and enrolled</t>
  </si>
  <si>
    <t>Percentage of total accepted without need</t>
  </si>
  <si>
    <t>Percentage of those accepted without need who enrolled</t>
  </si>
  <si>
    <t>Percentage of those accepted without need and enrolled who were not awarded aid</t>
  </si>
  <si>
    <t>Percentage of total matriculants who were accepted without need, not awarded aid, and enrolled</t>
  </si>
  <si>
    <t>Percentage of total matriculants who were accepted without need and enrolled</t>
  </si>
  <si>
    <t>Percentage of total acceptees who were awarded aid</t>
  </si>
  <si>
    <t>Percentage of total matriculants who were awarded aid</t>
  </si>
  <si>
    <t>Institutional grant aid as a percentage of total need</t>
  </si>
  <si>
    <t>Institutional grant aid as a percentage of total grants</t>
  </si>
  <si>
    <t>Institutional grant aid as a percentage of total aid</t>
  </si>
  <si>
    <t>Non-institutional grant aid as a percentage of total need</t>
  </si>
  <si>
    <t>Non-institutional grant aid as a percentage of total grants</t>
  </si>
  <si>
    <t>Non-institutional grant aid as a percentage of total aid</t>
  </si>
  <si>
    <t>Grant aid as a percentage of total need</t>
  </si>
  <si>
    <t>Grant aid as a percentage of total aid</t>
  </si>
  <si>
    <t>Grant aid per dollar of self-help</t>
  </si>
  <si>
    <t>Loans as a percentage of total self-help</t>
  </si>
  <si>
    <t>Loans as a percentage of total need</t>
  </si>
  <si>
    <t>Loans as a percentage of total aid</t>
  </si>
  <si>
    <t>Realizable tuition and fees</t>
  </si>
  <si>
    <t>Total aid as a percentage of realizable tuition and fees</t>
  </si>
  <si>
    <t>Grant aid as a percentage of realizable tuition and fees</t>
  </si>
  <si>
    <t>Institutional grant aid as a percentage of realizable tuition and fees</t>
  </si>
  <si>
    <t>Fall 2004</t>
  </si>
  <si>
    <t>SECTION III Packaging Policies and Institutional Information</t>
  </si>
  <si>
    <t>Aid not associated with an athletic scholarship, tuition exchange or tuition remission award should be reported as institutional or non-institutional aid, as appropriate.</t>
  </si>
  <si>
    <t>The total number of entering students (matriculants) with demonstrated need in the given family income ranges should equal sum of the matriculant headcounts in Section II, Line 21(a) + Line 25(a) + Line 29(a).</t>
  </si>
  <si>
    <t>Institutions with student budgets (i.e., maximum need levels) below $21,000 should ignore the high need category.</t>
  </si>
  <si>
    <t>$200,000 - $249,999</t>
  </si>
  <si>
    <t>FALL2005</t>
  </si>
  <si>
    <t>Previous responses to sections I, II, and III for Fall 2004</t>
  </si>
  <si>
    <t>2005-06 Tuition and Fees:</t>
  </si>
  <si>
    <t>2005-06 Tuition, Fees, Room &amp; Board:</t>
  </si>
  <si>
    <t>3. What were your self-help expectations for individual freshmen and upperclass students for the 2005-06</t>
  </si>
  <si>
    <t>entering Fall 2005 freshmen with demonstrated need?</t>
  </si>
  <si>
    <t>1. Did your institution engage in purely need-blind admission for all entering Fall 2005 freshmen (i.e., all early decision,</t>
  </si>
  <si>
    <t>1. Does your institution have one or more standard/fixed merit scholarship programs in 2005-06?</t>
  </si>
  <si>
    <t>2.  What percentage of entering fall 2005 freshmen receive these merit scholarships?</t>
  </si>
  <si>
    <t>Fall 2005</t>
  </si>
  <si>
    <t>Total aid as a percentage of realizable comprehensive fee</t>
  </si>
  <si>
    <t>Realizable comprehensive fee (tuition, fees, room &amp; board)</t>
  </si>
  <si>
    <t>Grant aid as a percentage of realizable comprehensive fee</t>
  </si>
  <si>
    <t>Institutional grant aid as a percentage of realizable comprehensive fees</t>
  </si>
  <si>
    <t xml:space="preserve">Include student athletes and recipients of tuition exchange or tuition remission awards in their appropriate category as defined below in the definitions of need, aid awarded, and persons with no need.            </t>
  </si>
  <si>
    <t>Students receiving full athletic scholarships should be included in the "no-need" category.</t>
  </si>
  <si>
    <t>Please note that athletic aid should not be included in institutional grants since it is now reported in its own column.</t>
  </si>
  <si>
    <t>Matriculants with NEED, not awarded inst. dollars (but awarded non-institutional aid)</t>
  </si>
  <si>
    <t>Admitted Applicants with NEED, not awarded inst. dollars (but awarded non-institutional aid)</t>
  </si>
  <si>
    <t xml:space="preserve">Students should be included in this line (line 6 for applicants, line 21 for matriculants) if they receive neither institutional NOR non-institutional aid. They should not be repeated in the sections below.  </t>
  </si>
  <si>
    <t>For example, if an admitted applicant with medium need receives no institutional aid, but receives non-institutional aid, they should be counted in line 12 only (and not in line 6).</t>
  </si>
  <si>
    <t>For students with need, the entire amount of the loan should be reported, not just the amount used to meet need.</t>
  </si>
  <si>
    <t>REVISIONS ADOPTED IN 2004</t>
  </si>
  <si>
    <t>2006-07 Tuition and Fees:</t>
  </si>
  <si>
    <t>2006-07 Tuition, Fees, Room &amp; Board:</t>
  </si>
  <si>
    <t>3. What were your self-help expectations for individual freshmen and upperclass students for the 2006-07</t>
  </si>
  <si>
    <t>entering Fall 2006 freshmen with demonstrated need?</t>
  </si>
  <si>
    <t>1. Did your institution engage in purely need-blind admission for all entering Fall 2006 freshmen (i.e., all early decision,</t>
  </si>
  <si>
    <t>1. Does your institution have one or more standard/fixed merit scholarship programs in 2006-07?</t>
  </si>
  <si>
    <t>2.  What percentage of entering fall 2006 freshmen receive these merit scholarships?</t>
  </si>
  <si>
    <t>FALL2006</t>
  </si>
  <si>
    <t>Previous responses to sections I, II, and III for Fall 2005</t>
  </si>
  <si>
    <t>Fall 2006</t>
  </si>
  <si>
    <t>Data File Specification Instructions</t>
  </si>
  <si>
    <t>Acceptable</t>
  </si>
  <si>
    <t xml:space="preserve">Field </t>
  </si>
  <si>
    <t>Columns</t>
  </si>
  <si>
    <t>Responses*</t>
  </si>
  <si>
    <t>Identifiers</t>
  </si>
  <si>
    <t>Comments</t>
  </si>
  <si>
    <t>1=Yes; 0=No</t>
  </si>
  <si>
    <t>AIDAPP</t>
  </si>
  <si>
    <t>Completed Aid Application</t>
  </si>
  <si>
    <t>MATR</t>
  </si>
  <si>
    <t>New Student Status (Matriculant)</t>
  </si>
  <si>
    <t>INSTAID</t>
  </si>
  <si>
    <t>Student accepted institutional aid (grant, loan, or work study)</t>
  </si>
  <si>
    <t>5-digit#</t>
  </si>
  <si>
    <t>IMNEED</t>
  </si>
  <si>
    <t>Demonstrated Need using Inst. Methodology (IM)</t>
  </si>
  <si>
    <t>INSTGRT</t>
  </si>
  <si>
    <t>Institutional Grants and Scholarships (excluding athletic aid)</t>
  </si>
  <si>
    <t>14-18</t>
  </si>
  <si>
    <t>ATHAID</t>
  </si>
  <si>
    <t>Institutional Athletic Aid</t>
  </si>
  <si>
    <t>19-23</t>
  </si>
  <si>
    <t>NINSTGRT</t>
  </si>
  <si>
    <t>Non-Institutional Grant (see definitions in Excel Template)</t>
  </si>
  <si>
    <t>24-28</t>
  </si>
  <si>
    <t>LOAN</t>
  </si>
  <si>
    <t>29-33</t>
  </si>
  <si>
    <t>WORK</t>
  </si>
  <si>
    <t>4-8</t>
  </si>
  <si>
    <t>9-13</t>
  </si>
  <si>
    <t>Note:  For all data elements, numerals are the only acceptable response.  Do not include letters, punctuation, or symbols in reporting any data element.  Yes or No responses require a 0 or 1 response only.  Do not leave any data columns blank .  Use "0"'s as placeholders for missing data columns.</t>
  </si>
  <si>
    <r>
      <t xml:space="preserve">Examples of </t>
    </r>
    <r>
      <rPr>
        <b/>
        <sz val="9"/>
        <rFont val="Times New Roman"/>
        <family val="1"/>
      </rPr>
      <t>acceptable responses:</t>
    </r>
  </si>
  <si>
    <t xml:space="preserve">IMNEED = 16425  </t>
  </si>
  <si>
    <t>AIDAPP=1 or 0</t>
  </si>
  <si>
    <t>LOAN = 00000</t>
  </si>
  <si>
    <t>Not acceptable:</t>
  </si>
  <si>
    <t>000-00-6789 or 000SMITHS</t>
  </si>
  <si>
    <t>16,425 or $16425 or $016K</t>
  </si>
  <si>
    <t>blank or omitted columns</t>
  </si>
  <si>
    <t>Y or N</t>
  </si>
  <si>
    <t>This worksheet has been provided by HEDS for your use in submitting your responses to the HEDS Freshman Financial Aid Study.  If your institution is providing a unit-record datafile in lieu of Section I (Admits) and Section II (Matriculants) you should see the information in the "data file specs" tab and skip directly to Section III (Packaging Policies and additional information) to provide the responses to these items.  If you have questions or comments regarding this workbook or submitting unit-record financial information information, please contact Erika Shehata by e-mail (EShehata@e-heds.org) or by telephone (717.358.4448).</t>
  </si>
  <si>
    <t>FALL2007</t>
  </si>
  <si>
    <t>Previous responses to sections I, II, and III for Fall 2006</t>
  </si>
  <si>
    <t>2007-08 Tuition and Fees:</t>
  </si>
  <si>
    <t>2007-08 Tuition, Fees, Room &amp; Board:</t>
  </si>
  <si>
    <t>3. What were your self-help expectations for individual freshmen and upperclass students for the 2007-08</t>
  </si>
  <si>
    <t>entering Fall 2007 freshmen with demonstrated need?</t>
  </si>
  <si>
    <t>1. Did your institution engage in purely need-blind admission for all entering Fall 2007 freshmen (i.e., all early decision,</t>
  </si>
  <si>
    <t>1. Does your institution have one or more standard/fixed merit scholarship programs in 2007-08?</t>
  </si>
  <si>
    <t>2.  What percentage of entering fall 2007 freshmen receive these merit scholarships?</t>
  </si>
  <si>
    <t>Fall 2007</t>
  </si>
  <si>
    <t>data file specs</t>
  </si>
  <si>
    <t>Instructions for unit-record datafile submission</t>
  </si>
  <si>
    <t>Total Loans Awarded (Institutional and Non-Institutional)</t>
  </si>
  <si>
    <t>Total Work Study Awarded (Institutional and Non-Institutional)</t>
  </si>
  <si>
    <r>
      <t xml:space="preserve">Once you have completed this workbook, please e-mail it to Erika Shehata at HEDS (EShehata@e-heds.org) by </t>
    </r>
    <r>
      <rPr>
        <b/>
        <sz val="8"/>
        <color indexed="10"/>
        <rFont val="Arial"/>
        <family val="2"/>
      </rPr>
      <t>December 12, 2008.</t>
    </r>
  </si>
  <si>
    <t>Previous responses to sections I, II, and III for Fall 2007</t>
  </si>
  <si>
    <t>FALL2008</t>
  </si>
  <si>
    <t>Sections I, II, and III for Fall 2008</t>
  </si>
  <si>
    <t>2008-09 Tuition and Fees:</t>
  </si>
  <si>
    <t>2008-09 Tuition, Fees, Room &amp; Board:</t>
  </si>
  <si>
    <t>3. What were your self-help expectations for individual freshmen and upperclass students for the 2008-09</t>
  </si>
  <si>
    <t>entering Fall 2008 freshmen with demonstrated need?</t>
  </si>
  <si>
    <t>1. Did your institution engage in purely need-blind admission for all entering Fall 2008 freshmen (i.e., all early decision,</t>
  </si>
  <si>
    <t>1. Does your institution have one or more standard/fixed merit scholarship programs in 2008-09?</t>
  </si>
  <si>
    <t>2.  What percentage of entering fall 2008 freshmen receive these merit scholarships?</t>
  </si>
  <si>
    <t xml:space="preserve">2008 HEDS Freshman Student Financial Aid Survey </t>
  </si>
  <si>
    <r>
      <t xml:space="preserve">The unit record file will replace Sections I and II of the "Fall2008" Tab.  Should you choose to submit a unit record data file, you are still required to complete Section III of the "Fall2008" tab.  The unit record file should include individual student level records for the incoming freshman class (first-time, full-time, full-year students).  Transfer and upperclass students should </t>
    </r>
    <r>
      <rPr>
        <b/>
        <sz val="9"/>
        <rFont val="Times New Roman"/>
        <family val="1"/>
      </rPr>
      <t>NOT</t>
    </r>
    <r>
      <rPr>
        <sz val="9"/>
        <rFont val="Times New Roman"/>
        <family val="1"/>
      </rPr>
      <t xml:space="preserve"> be included.  Finally, if you can't supply all data elements for each individual student record, supply as many as you can, but use "0" as placeholders for all missing data elements.  In order for the data file to be usable, all individual records must have 33 columns.</t>
    </r>
  </si>
  <si>
    <t>Your data file should follow the specifications below, be in TEXT format only, and be submitted as an e-mail attachment to EShehata@e-heds.org by December 12, 2008.  Please remember to also submit this survey template with Section III of the "Fall2008" tab completed.  We will provide you with a copy of your completed template (with sections I and II filled in) so that you will be able to verify your data prior to inclusion in the report. Please note that comma or tab delimited files will also be accepted.</t>
  </si>
  <si>
    <t>2008 HEDS Freshman Student Financial Aid Survey - Record Layout</t>
  </si>
  <si>
    <t>Fall 2008</t>
  </si>
  <si>
    <t>2007-2008</t>
  </si>
  <si>
    <t>2004 - 2008</t>
  </si>
  <si>
    <t xml:space="preserve">No additional revisions have been made to the 2008 instrument. </t>
  </si>
  <si>
    <t>Kenyon College</t>
  </si>
  <si>
    <t>X</t>
  </si>
  <si>
    <t>Ronald K. Griggs</t>
  </si>
  <si>
    <t>Interim VP of Library &amp; Information Services</t>
  </si>
  <si>
    <t>griggs@kenyon.edu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</si>
</sst>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
    <numFmt numFmtId="167" formatCode="0.0"/>
    <numFmt numFmtId="168" formatCode="\(0\)"/>
    <numFmt numFmtId="169" formatCode="&quot;$&quot;#,##0.00"/>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65">
    <font>
      <sz val="10"/>
      <name val="Arial"/>
      <family val="0"/>
    </font>
    <font>
      <sz val="8"/>
      <name val="Arial"/>
      <family val="2"/>
    </font>
    <font>
      <b/>
      <sz val="10"/>
      <name val="Arial"/>
      <family val="2"/>
    </font>
    <font>
      <b/>
      <sz val="8"/>
      <name val="Arial"/>
      <family val="2"/>
    </font>
    <font>
      <sz val="9"/>
      <name val="Arial"/>
      <family val="2"/>
    </font>
    <font>
      <b/>
      <sz val="9"/>
      <name val="Arial"/>
      <family val="2"/>
    </font>
    <font>
      <b/>
      <sz val="18"/>
      <name val="Arial"/>
      <family val="2"/>
    </font>
    <font>
      <sz val="8"/>
      <color indexed="18"/>
      <name val="Arial"/>
      <family val="2"/>
    </font>
    <font>
      <b/>
      <sz val="12"/>
      <name val="Arial"/>
      <family val="2"/>
    </font>
    <font>
      <sz val="12"/>
      <name val="Arial"/>
      <family val="2"/>
    </font>
    <font>
      <u val="single"/>
      <sz val="10"/>
      <color indexed="12"/>
      <name val="Arial"/>
      <family val="2"/>
    </font>
    <font>
      <u val="single"/>
      <sz val="10"/>
      <color indexed="36"/>
      <name val="Arial"/>
      <family val="2"/>
    </font>
    <font>
      <b/>
      <i/>
      <sz val="9"/>
      <name val="Arial"/>
      <family val="2"/>
    </font>
    <font>
      <b/>
      <i/>
      <sz val="8"/>
      <name val="Arial"/>
      <family val="2"/>
    </font>
    <font>
      <b/>
      <i/>
      <sz val="12"/>
      <name val="Arial"/>
      <family val="2"/>
    </font>
    <font>
      <i/>
      <sz val="10"/>
      <name val="Arial"/>
      <family val="2"/>
    </font>
    <font>
      <b/>
      <sz val="12"/>
      <name val="Times New Roman"/>
      <family val="1"/>
    </font>
    <font>
      <sz val="10"/>
      <name val="Times New Roman"/>
      <family val="1"/>
    </font>
    <font>
      <b/>
      <u val="single"/>
      <sz val="10"/>
      <name val="Times New Roman"/>
      <family val="1"/>
    </font>
    <font>
      <b/>
      <sz val="10"/>
      <name val="Times New Roman"/>
      <family val="1"/>
    </font>
    <font>
      <sz val="8"/>
      <color indexed="12"/>
      <name val="Arial"/>
      <family val="2"/>
    </font>
    <font>
      <sz val="8"/>
      <color indexed="10"/>
      <name val="Arial"/>
      <family val="2"/>
    </font>
    <font>
      <sz val="10"/>
      <color indexed="10"/>
      <name val="Arial"/>
      <family val="2"/>
    </font>
    <font>
      <i/>
      <sz val="8"/>
      <name val="Arial"/>
      <family val="2"/>
    </font>
    <font>
      <sz val="9"/>
      <name val="Times New Roman"/>
      <family val="1"/>
    </font>
    <font>
      <b/>
      <sz val="9"/>
      <name val="Times New Roman"/>
      <family val="1"/>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Arial"/>
      <family val="2"/>
    </font>
    <font>
      <b/>
      <sz val="18"/>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medium"/>
      <top style="medium"/>
      <bottom>
        <color indexed="63"/>
      </bottom>
    </border>
    <border>
      <left style="medium"/>
      <right>
        <color indexed="63"/>
      </right>
      <top style="medium"/>
      <bottom style="thin"/>
    </border>
    <border>
      <left style="medium"/>
      <right style="thin"/>
      <top style="thin"/>
      <bottom style="thin"/>
    </border>
    <border>
      <left style="medium"/>
      <right style="thin"/>
      <top style="thin"/>
      <bottom style="medium"/>
    </border>
    <border>
      <left style="thick"/>
      <right style="thin"/>
      <top style="thin"/>
      <bottom style="thick"/>
    </border>
    <border>
      <left style="thin"/>
      <right style="thin"/>
      <top style="thin"/>
      <bottom style="thick"/>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style="thin"/>
      <right style="thick"/>
      <top style="thin"/>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ck"/>
      <bottom style="thin"/>
    </border>
    <border>
      <left>
        <color indexed="63"/>
      </left>
      <right style="thin"/>
      <top style="thick"/>
      <bottom style="thin"/>
    </border>
    <border>
      <left style="thin"/>
      <right style="thin"/>
      <top style="thin"/>
      <bottom>
        <color indexed="63"/>
      </bottom>
    </border>
    <border>
      <left style="thin"/>
      <right style="thin"/>
      <top>
        <color indexed="63"/>
      </top>
      <bottom style="thin"/>
    </border>
    <border>
      <left style="thin"/>
      <right style="thick"/>
      <top style="thin"/>
      <bottom>
        <color indexed="63"/>
      </bottom>
    </border>
    <border>
      <left style="thin"/>
      <right style="thick"/>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5">
    <xf numFmtId="0" fontId="0" fillId="0" borderId="0" xfId="0" applyAlignment="1">
      <alignment/>
    </xf>
    <xf numFmtId="0" fontId="1" fillId="0" borderId="0" xfId="0" applyFont="1" applyAlignment="1">
      <alignment/>
    </xf>
    <xf numFmtId="0" fontId="4" fillId="33" borderId="10" xfId="0" applyFont="1" applyFill="1" applyBorder="1" applyAlignment="1">
      <alignment/>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xf>
    <xf numFmtId="0" fontId="4" fillId="33" borderId="14" xfId="0" applyFont="1" applyFill="1" applyBorder="1" applyAlignment="1">
      <alignment horizontal="center"/>
    </xf>
    <xf numFmtId="0" fontId="5" fillId="33" borderId="13" xfId="0" applyFont="1" applyFill="1" applyBorder="1" applyAlignment="1">
      <alignment horizontal="left" indent="1"/>
    </xf>
    <xf numFmtId="164" fontId="5" fillId="33" borderId="14" xfId="0" applyNumberFormat="1" applyFont="1" applyFill="1" applyBorder="1" applyAlignment="1">
      <alignment horizontal="center"/>
    </xf>
    <xf numFmtId="0" fontId="4" fillId="33" borderId="14" xfId="0" applyFont="1" applyFill="1" applyBorder="1" applyAlignment="1">
      <alignment/>
    </xf>
    <xf numFmtId="3" fontId="4" fillId="33" borderId="15" xfId="0" applyNumberFormat="1" applyFont="1" applyFill="1" applyBorder="1" applyAlignment="1">
      <alignment/>
    </xf>
    <xf numFmtId="0" fontId="4" fillId="33" borderId="13" xfId="0" applyFont="1" applyFill="1" applyBorder="1" applyAlignment="1">
      <alignment horizontal="left" indent="2"/>
    </xf>
    <xf numFmtId="0" fontId="4" fillId="33" borderId="13" xfId="0" applyFont="1" applyFill="1" applyBorder="1" applyAlignment="1">
      <alignment horizontal="left" indent="3"/>
    </xf>
    <xf numFmtId="0" fontId="1" fillId="33" borderId="0" xfId="0" applyFont="1" applyFill="1" applyAlignment="1">
      <alignment/>
    </xf>
    <xf numFmtId="0" fontId="0" fillId="33" borderId="0" xfId="0" applyFill="1" applyAlignment="1">
      <alignment/>
    </xf>
    <xf numFmtId="0" fontId="0" fillId="0" borderId="0" xfId="0" applyFill="1" applyAlignment="1">
      <alignment/>
    </xf>
    <xf numFmtId="0" fontId="0" fillId="33" borderId="16" xfId="0" applyFill="1" applyBorder="1" applyAlignment="1">
      <alignment/>
    </xf>
    <xf numFmtId="0" fontId="2" fillId="33" borderId="17"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3" fillId="33" borderId="0" xfId="0" applyFont="1" applyFill="1" applyAlignment="1">
      <alignment/>
    </xf>
    <xf numFmtId="165" fontId="0" fillId="33" borderId="0" xfId="0" applyNumberFormat="1" applyFill="1" applyAlignment="1">
      <alignment horizontal="left"/>
    </xf>
    <xf numFmtId="168" fontId="4" fillId="33" borderId="14" xfId="0" applyNumberFormat="1" applyFont="1" applyFill="1" applyBorder="1" applyAlignment="1">
      <alignment horizontal="center"/>
    </xf>
    <xf numFmtId="168" fontId="4" fillId="33" borderId="15" xfId="0" applyNumberFormat="1" applyFont="1" applyFill="1" applyBorder="1" applyAlignment="1">
      <alignment horizontal="center"/>
    </xf>
    <xf numFmtId="0" fontId="12" fillId="33" borderId="20" xfId="0" applyFont="1" applyFill="1" applyBorder="1" applyAlignment="1">
      <alignment/>
    </xf>
    <xf numFmtId="164" fontId="12" fillId="33" borderId="21" xfId="0" applyNumberFormat="1" applyFont="1" applyFill="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0" fontId="6" fillId="0" borderId="0" xfId="0" applyFont="1" applyAlignment="1">
      <alignment/>
    </xf>
    <xf numFmtId="0" fontId="14" fillId="0" borderId="0" xfId="0" applyFont="1" applyAlignment="1">
      <alignment/>
    </xf>
    <xf numFmtId="0" fontId="15" fillId="0" borderId="0" xfId="0" applyFont="1" applyAlignment="1">
      <alignment/>
    </xf>
    <xf numFmtId="0" fontId="0" fillId="0" borderId="22" xfId="0" applyBorder="1" applyAlignment="1">
      <alignment wrapText="1"/>
    </xf>
    <xf numFmtId="0" fontId="9" fillId="0" borderId="23" xfId="0" applyFont="1" applyBorder="1" applyAlignment="1">
      <alignment wrapText="1"/>
    </xf>
    <xf numFmtId="0" fontId="0" fillId="0" borderId="23" xfId="0" applyFont="1" applyBorder="1" applyAlignment="1">
      <alignment wrapText="1"/>
    </xf>
    <xf numFmtId="0" fontId="2" fillId="0" borderId="23" xfId="0" applyFont="1" applyBorder="1" applyAlignment="1">
      <alignment horizontal="left" vertical="top" wrapText="1" indent="2"/>
    </xf>
    <xf numFmtId="0" fontId="0" fillId="0" borderId="22" xfId="0" applyFont="1" applyBorder="1" applyAlignment="1">
      <alignment horizontal="left" wrapText="1"/>
    </xf>
    <xf numFmtId="0" fontId="0" fillId="0" borderId="22" xfId="0" applyBorder="1" applyAlignment="1">
      <alignment horizontal="left" wrapText="1"/>
    </xf>
    <xf numFmtId="0" fontId="0" fillId="0" borderId="23" xfId="0" applyFont="1" applyBorder="1" applyAlignment="1">
      <alignment horizontal="left" wrapText="1" indent="4"/>
    </xf>
    <xf numFmtId="0" fontId="1" fillId="33" borderId="0" xfId="0" applyFont="1" applyFill="1" applyAlignment="1">
      <alignment horizontal="center"/>
    </xf>
    <xf numFmtId="0" fontId="1" fillId="33" borderId="0" xfId="0" applyFont="1" applyFill="1" applyAlignment="1">
      <alignment horizontal="right"/>
    </xf>
    <xf numFmtId="0" fontId="10" fillId="33" borderId="0" xfId="53" applyFill="1" applyAlignment="1" applyProtection="1">
      <alignment/>
      <protection/>
    </xf>
    <xf numFmtId="0" fontId="1" fillId="0" borderId="14" xfId="0" applyFont="1" applyFill="1" applyBorder="1" applyAlignment="1" applyProtection="1">
      <alignment/>
      <protection locked="0"/>
    </xf>
    <xf numFmtId="0" fontId="3" fillId="0" borderId="14" xfId="0" applyFont="1" applyFill="1" applyBorder="1" applyAlignment="1">
      <alignment/>
    </xf>
    <xf numFmtId="3" fontId="1" fillId="0" borderId="14" xfId="0" applyNumberFormat="1" applyFont="1" applyFill="1" applyBorder="1" applyAlignment="1" applyProtection="1">
      <alignment/>
      <protection locked="0"/>
    </xf>
    <xf numFmtId="3" fontId="1" fillId="0" borderId="14" xfId="0" applyNumberFormat="1" applyFont="1" applyFill="1" applyBorder="1" applyAlignment="1" applyProtection="1">
      <alignment/>
      <protection/>
    </xf>
    <xf numFmtId="166" fontId="1" fillId="0" borderId="14" xfId="0" applyNumberFormat="1" applyFont="1" applyFill="1" applyBorder="1" applyAlignment="1" applyProtection="1">
      <alignment/>
      <protection locked="0"/>
    </xf>
    <xf numFmtId="0" fontId="16" fillId="0" borderId="0" xfId="0" applyFont="1" applyAlignment="1">
      <alignment/>
    </xf>
    <xf numFmtId="0" fontId="17" fillId="0" borderId="0" xfId="0" applyFont="1" applyAlignment="1">
      <alignment/>
    </xf>
    <xf numFmtId="49" fontId="19" fillId="0" borderId="0" xfId="0" applyNumberFormat="1" applyFont="1" applyAlignment="1">
      <alignment horizontal="left" vertical="top"/>
    </xf>
    <xf numFmtId="0" fontId="12" fillId="33" borderId="0" xfId="0" applyFont="1" applyFill="1" applyBorder="1" applyAlignment="1">
      <alignment/>
    </xf>
    <xf numFmtId="164" fontId="12" fillId="33" borderId="0" xfId="0" applyNumberFormat="1" applyFont="1" applyFill="1" applyBorder="1" applyAlignment="1">
      <alignment horizontal="center"/>
    </xf>
    <xf numFmtId="3" fontId="20" fillId="33" borderId="0" xfId="0" applyNumberFormat="1" applyFont="1" applyFill="1" applyAlignment="1">
      <alignment/>
    </xf>
    <xf numFmtId="0" fontId="3" fillId="33" borderId="0" xfId="0" applyFont="1" applyFill="1" applyAlignment="1">
      <alignment horizontal="right"/>
    </xf>
    <xf numFmtId="0" fontId="2" fillId="33" borderId="0" xfId="0" applyFont="1" applyFill="1" applyAlignment="1">
      <alignment/>
    </xf>
    <xf numFmtId="3" fontId="1" fillId="0" borderId="14" xfId="0" applyNumberFormat="1" applyFont="1" applyBorder="1" applyAlignment="1" applyProtection="1">
      <alignment/>
      <protection locked="0"/>
    </xf>
    <xf numFmtId="3" fontId="1" fillId="33" borderId="14" xfId="0" applyNumberFormat="1" applyFont="1" applyFill="1" applyBorder="1" applyAlignment="1">
      <alignment/>
    </xf>
    <xf numFmtId="3" fontId="1" fillId="33" borderId="15" xfId="0" applyNumberFormat="1" applyFont="1" applyFill="1" applyBorder="1" applyAlignment="1">
      <alignment/>
    </xf>
    <xf numFmtId="170" fontId="1" fillId="0" borderId="14" xfId="0" applyNumberFormat="1" applyFont="1" applyBorder="1" applyAlignment="1" applyProtection="1">
      <alignment/>
      <protection locked="0"/>
    </xf>
    <xf numFmtId="170" fontId="1" fillId="33" borderId="14" xfId="0" applyNumberFormat="1" applyFont="1" applyFill="1" applyBorder="1" applyAlignment="1">
      <alignment/>
    </xf>
    <xf numFmtId="170" fontId="1" fillId="0" borderId="15" xfId="0" applyNumberFormat="1" applyFont="1" applyBorder="1" applyAlignment="1">
      <alignment/>
    </xf>
    <xf numFmtId="170" fontId="1" fillId="33" borderId="15" xfId="0" applyNumberFormat="1" applyFont="1" applyFill="1" applyBorder="1" applyAlignment="1">
      <alignment/>
    </xf>
    <xf numFmtId="3" fontId="3" fillId="0" borderId="14" xfId="0" applyNumberFormat="1" applyFont="1" applyBorder="1" applyAlignment="1">
      <alignment/>
    </xf>
    <xf numFmtId="3" fontId="3" fillId="33" borderId="14" xfId="0" applyNumberFormat="1" applyFont="1" applyFill="1" applyBorder="1" applyAlignment="1">
      <alignment/>
    </xf>
    <xf numFmtId="170" fontId="3" fillId="0" borderId="14" xfId="0" applyNumberFormat="1" applyFont="1" applyBorder="1" applyAlignment="1">
      <alignment/>
    </xf>
    <xf numFmtId="170" fontId="3" fillId="33" borderId="14" xfId="0" applyNumberFormat="1" applyFont="1" applyFill="1" applyBorder="1" applyAlignment="1">
      <alignment/>
    </xf>
    <xf numFmtId="170" fontId="3" fillId="0" borderId="15" xfId="0" applyNumberFormat="1" applyFont="1" applyBorder="1" applyAlignment="1">
      <alignment/>
    </xf>
    <xf numFmtId="3" fontId="13" fillId="0" borderId="21" xfId="0" applyNumberFormat="1" applyFont="1" applyBorder="1" applyAlignment="1">
      <alignment/>
    </xf>
    <xf numFmtId="3" fontId="13" fillId="33" borderId="21" xfId="0" applyNumberFormat="1" applyFont="1" applyFill="1" applyBorder="1" applyAlignment="1">
      <alignment/>
    </xf>
    <xf numFmtId="170" fontId="13" fillId="0" borderId="21" xfId="0" applyNumberFormat="1" applyFont="1" applyBorder="1" applyAlignment="1">
      <alignment/>
    </xf>
    <xf numFmtId="170" fontId="13" fillId="0" borderId="24" xfId="0" applyNumberFormat="1" applyFont="1" applyBorder="1" applyAlignment="1">
      <alignment/>
    </xf>
    <xf numFmtId="0" fontId="21" fillId="0" borderId="0" xfId="0" applyFont="1" applyAlignment="1">
      <alignment/>
    </xf>
    <xf numFmtId="0" fontId="22" fillId="0" borderId="0" xfId="0" applyFont="1" applyAlignment="1">
      <alignment/>
    </xf>
    <xf numFmtId="0" fontId="22" fillId="0" borderId="0" xfId="0" applyFont="1" applyAlignment="1">
      <alignment/>
    </xf>
    <xf numFmtId="0" fontId="1" fillId="0" borderId="0" xfId="0" applyFont="1" applyFill="1" applyAlignment="1">
      <alignment/>
    </xf>
    <xf numFmtId="9" fontId="1" fillId="0" borderId="14" xfId="59" applyFont="1" applyFill="1" applyBorder="1" applyAlignment="1" applyProtection="1">
      <alignment/>
      <protection locked="0"/>
    </xf>
    <xf numFmtId="0" fontId="5" fillId="33" borderId="13" xfId="0" applyFont="1" applyFill="1" applyBorder="1" applyAlignment="1">
      <alignment horizontal="left" indent="2"/>
    </xf>
    <xf numFmtId="0" fontId="12" fillId="33" borderId="13" xfId="0" applyFont="1" applyFill="1" applyBorder="1" applyAlignment="1">
      <alignment/>
    </xf>
    <xf numFmtId="3" fontId="3" fillId="0" borderId="14" xfId="0" applyNumberFormat="1" applyFont="1" applyBorder="1" applyAlignment="1" applyProtection="1">
      <alignment/>
      <protection/>
    </xf>
    <xf numFmtId="170" fontId="3" fillId="0" borderId="14" xfId="0" applyNumberFormat="1" applyFont="1" applyBorder="1" applyAlignment="1" applyProtection="1">
      <alignment/>
      <protection/>
    </xf>
    <xf numFmtId="0" fontId="17" fillId="0" borderId="0" xfId="0" applyFont="1" applyAlignment="1">
      <alignment wrapText="1"/>
    </xf>
    <xf numFmtId="0" fontId="19" fillId="0" borderId="0" xfId="0" applyFont="1" applyAlignment="1">
      <alignment/>
    </xf>
    <xf numFmtId="49" fontId="17" fillId="0" borderId="0" xfId="0" applyNumberFormat="1" applyFont="1" applyAlignment="1">
      <alignment horizontal="left" vertical="top" wrapText="1"/>
    </xf>
    <xf numFmtId="49" fontId="17" fillId="0" borderId="0" xfId="0" applyNumberFormat="1" applyFont="1" applyFill="1" applyAlignment="1">
      <alignment horizontal="left" vertical="top" wrapText="1"/>
    </xf>
    <xf numFmtId="0" fontId="5"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5" xfId="0" applyFont="1" applyBorder="1" applyAlignment="1">
      <alignment/>
    </xf>
    <xf numFmtId="0" fontId="3" fillId="0" borderId="25" xfId="0" applyFont="1" applyBorder="1" applyAlignment="1">
      <alignment horizontal="center"/>
    </xf>
    <xf numFmtId="0" fontId="13" fillId="0" borderId="25" xfId="0" applyFont="1" applyBorder="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1" fillId="0" borderId="26" xfId="0" applyFont="1" applyBorder="1" applyAlignment="1">
      <alignment/>
    </xf>
    <xf numFmtId="0" fontId="3" fillId="0" borderId="26" xfId="0" applyFont="1" applyBorder="1" applyAlignment="1">
      <alignment horizontal="center"/>
    </xf>
    <xf numFmtId="0" fontId="13" fillId="0" borderId="26" xfId="0" applyFont="1" applyBorder="1" applyAlignment="1">
      <alignment horizontal="center"/>
    </xf>
    <xf numFmtId="0" fontId="3" fillId="0" borderId="0" xfId="0" applyFont="1" applyAlignment="1">
      <alignment/>
    </xf>
    <xf numFmtId="3" fontId="1" fillId="0" borderId="0" xfId="0" applyNumberFormat="1" applyFont="1" applyAlignment="1">
      <alignment/>
    </xf>
    <xf numFmtId="166" fontId="23" fillId="0" borderId="0" xfId="0" applyNumberFormat="1" applyFont="1" applyAlignment="1">
      <alignment horizontal="right"/>
    </xf>
    <xf numFmtId="0" fontId="1" fillId="0" borderId="0" xfId="0" applyFont="1" applyAlignment="1">
      <alignment horizontal="left" indent="1"/>
    </xf>
    <xf numFmtId="3" fontId="1" fillId="0" borderId="27" xfId="0" applyNumberFormat="1" applyFont="1" applyBorder="1" applyAlignment="1">
      <alignment/>
    </xf>
    <xf numFmtId="0" fontId="1" fillId="0" borderId="27" xfId="0" applyFont="1" applyBorder="1" applyAlignment="1">
      <alignment/>
    </xf>
    <xf numFmtId="166" fontId="23" fillId="0" borderId="27" xfId="0" applyNumberFormat="1" applyFont="1" applyBorder="1" applyAlignment="1">
      <alignment horizontal="right"/>
    </xf>
    <xf numFmtId="0" fontId="1" fillId="0" borderId="0" xfId="0" applyFont="1" applyAlignment="1">
      <alignment horizontal="left" indent="2"/>
    </xf>
    <xf numFmtId="0" fontId="1" fillId="0" borderId="27" xfId="0" applyFont="1" applyBorder="1" applyAlignment="1">
      <alignment horizontal="left" indent="2"/>
    </xf>
    <xf numFmtId="166" fontId="23" fillId="0" borderId="0" xfId="0" applyNumberFormat="1" applyFont="1" applyAlignment="1">
      <alignment/>
    </xf>
    <xf numFmtId="0" fontId="3" fillId="0" borderId="0" xfId="0" applyFont="1" applyBorder="1" applyAlignment="1">
      <alignment/>
    </xf>
    <xf numFmtId="0" fontId="1" fillId="0" borderId="0" xfId="0" applyFont="1" applyBorder="1" applyAlignment="1">
      <alignment horizontal="left" indent="1"/>
    </xf>
    <xf numFmtId="166" fontId="1" fillId="0" borderId="0" xfId="0" applyNumberFormat="1" applyFont="1" applyBorder="1" applyAlignment="1">
      <alignment horizontal="right"/>
    </xf>
    <xf numFmtId="0" fontId="1" fillId="0" borderId="27" xfId="0" applyFont="1" applyBorder="1" applyAlignment="1">
      <alignment horizontal="left" indent="1"/>
    </xf>
    <xf numFmtId="166" fontId="1" fillId="0" borderId="27" xfId="0" applyNumberFormat="1" applyFont="1" applyBorder="1" applyAlignment="1">
      <alignment horizontal="right"/>
    </xf>
    <xf numFmtId="0" fontId="1" fillId="0" borderId="0" xfId="0" applyFont="1" applyBorder="1" applyAlignment="1">
      <alignment horizontal="right"/>
    </xf>
    <xf numFmtId="169" fontId="1" fillId="0" borderId="27" xfId="0" applyNumberFormat="1" applyFont="1" applyBorder="1" applyAlignment="1">
      <alignment horizontal="right"/>
    </xf>
    <xf numFmtId="170" fontId="1" fillId="0" borderId="0" xfId="0" applyNumberFormat="1" applyFont="1" applyBorder="1" applyAlignment="1">
      <alignment horizontal="right"/>
    </xf>
    <xf numFmtId="0" fontId="1" fillId="0" borderId="26" xfId="0" applyFont="1" applyBorder="1" applyAlignment="1">
      <alignment horizontal="left" indent="1"/>
    </xf>
    <xf numFmtId="166" fontId="1" fillId="0" borderId="26" xfId="0" applyNumberFormat="1" applyFont="1" applyBorder="1" applyAlignment="1">
      <alignment horizontal="right"/>
    </xf>
    <xf numFmtId="166" fontId="23" fillId="0" borderId="26" xfId="0" applyNumberFormat="1" applyFont="1" applyBorder="1" applyAlignment="1">
      <alignment horizontal="right"/>
    </xf>
    <xf numFmtId="0" fontId="19" fillId="34" borderId="0" xfId="0" applyFont="1" applyFill="1" applyAlignment="1">
      <alignment/>
    </xf>
    <xf numFmtId="0" fontId="17" fillId="34" borderId="0" xfId="0" applyFont="1" applyFill="1" applyAlignment="1">
      <alignment/>
    </xf>
    <xf numFmtId="0" fontId="19" fillId="34" borderId="0" xfId="0" applyFont="1" applyFill="1" applyAlignment="1">
      <alignment horizontal="right"/>
    </xf>
    <xf numFmtId="0" fontId="17" fillId="34" borderId="0" xfId="0" applyFont="1" applyFill="1" applyAlignment="1">
      <alignment wrapText="1"/>
    </xf>
    <xf numFmtId="0" fontId="19" fillId="34" borderId="0" xfId="0" applyFont="1" applyFill="1" applyAlignment="1">
      <alignment horizontal="left"/>
    </xf>
    <xf numFmtId="0" fontId="19" fillId="34" borderId="0" xfId="0" applyFont="1" applyFill="1" applyAlignment="1">
      <alignment horizontal="left" vertical="top" wrapText="1"/>
    </xf>
    <xf numFmtId="0" fontId="1" fillId="0" borderId="0" xfId="0" applyFont="1" applyBorder="1" applyAlignment="1">
      <alignment horizontal="left" wrapText="1" indent="1"/>
    </xf>
    <xf numFmtId="166" fontId="23" fillId="0" borderId="0" xfId="0" applyNumberFormat="1" applyFont="1" applyBorder="1" applyAlignment="1">
      <alignment horizontal="right"/>
    </xf>
    <xf numFmtId="0" fontId="1" fillId="33" borderId="0" xfId="0" applyFont="1" applyFill="1" applyAlignment="1">
      <alignment horizontal="right" wrapText="1"/>
    </xf>
    <xf numFmtId="0" fontId="24" fillId="0" borderId="0" xfId="0" applyFont="1" applyAlignment="1">
      <alignment/>
    </xf>
    <xf numFmtId="0" fontId="16" fillId="0" borderId="0" xfId="0" applyFont="1" applyAlignment="1">
      <alignment horizontal="left"/>
    </xf>
    <xf numFmtId="0" fontId="19" fillId="0" borderId="28" xfId="0" applyFont="1" applyBorder="1" applyAlignment="1">
      <alignment horizontal="right" vertical="top" wrapText="1" indent="15"/>
    </xf>
    <xf numFmtId="0" fontId="19" fillId="0" borderId="16" xfId="0" applyFont="1" applyBorder="1" applyAlignment="1">
      <alignment horizontal="center" vertical="top" wrapText="1"/>
    </xf>
    <xf numFmtId="0" fontId="19" fillId="0" borderId="16" xfId="0" applyFont="1" applyBorder="1" applyAlignment="1">
      <alignment horizontal="left" vertical="top" wrapText="1" indent="15"/>
    </xf>
    <xf numFmtId="0" fontId="19" fillId="0" borderId="29" xfId="0" applyFont="1" applyBorder="1" applyAlignment="1">
      <alignment horizontal="center" vertical="top" wrapText="1"/>
    </xf>
    <xf numFmtId="0" fontId="19" fillId="0" borderId="30" xfId="0" applyFont="1" applyBorder="1" applyAlignment="1">
      <alignment horizontal="center" vertical="top" wrapText="1"/>
    </xf>
    <xf numFmtId="0" fontId="17" fillId="0" borderId="31" xfId="0" applyFont="1" applyBorder="1" applyAlignment="1">
      <alignment horizontal="center" vertical="top" wrapText="1"/>
    </xf>
    <xf numFmtId="0" fontId="17" fillId="0" borderId="29" xfId="0" applyFont="1" applyBorder="1" applyAlignment="1">
      <alignment horizontal="center" vertical="top" wrapText="1"/>
    </xf>
    <xf numFmtId="0" fontId="17" fillId="0" borderId="31" xfId="0" applyFont="1" applyBorder="1" applyAlignment="1">
      <alignment horizontal="left" vertical="top" wrapText="1"/>
    </xf>
    <xf numFmtId="0" fontId="17" fillId="0" borderId="29" xfId="0" applyFont="1" applyBorder="1" applyAlignment="1">
      <alignment horizontal="left" vertical="top" wrapText="1"/>
    </xf>
    <xf numFmtId="0" fontId="17" fillId="0" borderId="31" xfId="0" applyNumberFormat="1" applyFont="1" applyBorder="1" applyAlignment="1">
      <alignment horizontal="center" vertical="top" wrapText="1"/>
    </xf>
    <xf numFmtId="0" fontId="17" fillId="0" borderId="29" xfId="0" applyNumberFormat="1" applyFont="1" applyBorder="1" applyAlignment="1">
      <alignment horizontal="center" vertical="top" wrapText="1"/>
    </xf>
    <xf numFmtId="49" fontId="17" fillId="0" borderId="29" xfId="0" applyNumberFormat="1" applyFont="1" applyBorder="1" applyAlignment="1">
      <alignment horizontal="center" vertical="top" wrapText="1"/>
    </xf>
    <xf numFmtId="0" fontId="25" fillId="0" borderId="0" xfId="0" applyFont="1" applyAlignment="1">
      <alignment/>
    </xf>
    <xf numFmtId="0" fontId="24" fillId="0" borderId="0" xfId="0" applyFont="1" applyAlignment="1">
      <alignment wrapText="1"/>
    </xf>
    <xf numFmtId="0" fontId="17" fillId="0" borderId="0" xfId="0" applyNumberFormat="1" applyFont="1" applyBorder="1" applyAlignment="1">
      <alignment horizontal="center" vertical="top" wrapText="1"/>
    </xf>
    <xf numFmtId="0" fontId="17" fillId="0" borderId="0" xfId="0" applyFont="1" applyBorder="1" applyAlignment="1">
      <alignment horizontal="center" vertical="top" wrapText="1"/>
    </xf>
    <xf numFmtId="0" fontId="17" fillId="0" borderId="0" xfId="0" applyFont="1" applyBorder="1" applyAlignment="1">
      <alignment horizontal="left" vertical="top" wrapText="1"/>
    </xf>
    <xf numFmtId="0" fontId="3" fillId="33" borderId="0" xfId="0" applyFont="1" applyFill="1" applyAlignment="1">
      <alignment horizontal="right" wrapText="1"/>
    </xf>
    <xf numFmtId="0" fontId="0" fillId="0" borderId="0" xfId="0" applyFont="1" applyAlignment="1">
      <alignment vertical="top" wrapText="1"/>
    </xf>
    <xf numFmtId="0" fontId="0" fillId="0" borderId="0" xfId="0" applyFont="1" applyAlignment="1">
      <alignment wrapText="1"/>
    </xf>
    <xf numFmtId="0" fontId="1" fillId="0" borderId="0" xfId="0" applyFont="1" applyAlignment="1">
      <alignment vertical="top" wrapText="1"/>
    </xf>
    <xf numFmtId="0" fontId="0" fillId="0" borderId="0" xfId="0" applyAlignment="1">
      <alignment wrapText="1"/>
    </xf>
    <xf numFmtId="0" fontId="17" fillId="0" borderId="0" xfId="0" applyFont="1" applyAlignment="1">
      <alignment wrapText="1"/>
    </xf>
    <xf numFmtId="0" fontId="0" fillId="0" borderId="23" xfId="0" applyFont="1" applyBorder="1" applyAlignment="1">
      <alignment wrapText="1"/>
    </xf>
    <xf numFmtId="0" fontId="0" fillId="0" borderId="22" xfId="0" applyBorder="1" applyAlignment="1">
      <alignment wrapText="1"/>
    </xf>
    <xf numFmtId="0" fontId="7" fillId="0" borderId="32" xfId="0" applyFont="1" applyFill="1" applyBorder="1" applyAlignment="1">
      <alignment/>
    </xf>
    <xf numFmtId="0" fontId="1" fillId="0" borderId="33" xfId="0" applyFont="1" applyBorder="1" applyAlignment="1">
      <alignment/>
    </xf>
    <xf numFmtId="0" fontId="6" fillId="33" borderId="0" xfId="0" applyFont="1" applyFill="1" applyAlignment="1">
      <alignment/>
    </xf>
    <xf numFmtId="0" fontId="0" fillId="0" borderId="0" xfId="0" applyAlignment="1">
      <alignment/>
    </xf>
    <xf numFmtId="0" fontId="8" fillId="0" borderId="23" xfId="0" applyFont="1" applyBorder="1" applyAlignment="1">
      <alignment horizontal="center" wrapText="1"/>
    </xf>
    <xf numFmtId="0" fontId="8" fillId="0" borderId="34" xfId="0" applyFont="1" applyBorder="1" applyAlignment="1">
      <alignment horizontal="center" wrapText="1"/>
    </xf>
    <xf numFmtId="0" fontId="0" fillId="0" borderId="35" xfId="0" applyBorder="1" applyAlignment="1">
      <alignment wrapText="1"/>
    </xf>
    <xf numFmtId="0" fontId="4" fillId="33" borderId="36" xfId="0" applyFont="1" applyFill="1" applyBorder="1" applyAlignment="1">
      <alignment horizontal="center"/>
    </xf>
    <xf numFmtId="0" fontId="4" fillId="33" borderId="37" xfId="0" applyFont="1" applyFill="1" applyBorder="1" applyAlignment="1">
      <alignment horizontal="center"/>
    </xf>
    <xf numFmtId="0" fontId="4" fillId="33" borderId="38" xfId="0" applyFont="1" applyFill="1" applyBorder="1" applyAlignment="1">
      <alignment horizontal="center" wrapText="1"/>
    </xf>
    <xf numFmtId="0" fontId="4" fillId="33" borderId="39" xfId="0" applyFont="1" applyFill="1" applyBorder="1" applyAlignment="1">
      <alignment horizontal="center" wrapText="1"/>
    </xf>
    <xf numFmtId="0" fontId="4" fillId="33" borderId="38" xfId="0" applyFont="1" applyFill="1" applyBorder="1" applyAlignment="1">
      <alignment horizontal="center"/>
    </xf>
    <xf numFmtId="0" fontId="4" fillId="33" borderId="39"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0" fontId="1" fillId="33" borderId="0" xfId="0" applyFont="1" applyFill="1" applyAlignment="1">
      <alignment horizontal="right"/>
    </xf>
    <xf numFmtId="0" fontId="0" fillId="0" borderId="42" xfId="0" applyBorder="1" applyAlignment="1">
      <alignment/>
    </xf>
    <xf numFmtId="0" fontId="1" fillId="0" borderId="43" xfId="0" applyFont="1" applyFill="1" applyBorder="1" applyAlignment="1" applyProtection="1">
      <alignment/>
      <protection locked="0"/>
    </xf>
    <xf numFmtId="0" fontId="1" fillId="0" borderId="25" xfId="0" applyFont="1" applyFill="1" applyBorder="1" applyAlignment="1" applyProtection="1">
      <alignment/>
      <protection locked="0"/>
    </xf>
    <xf numFmtId="0" fontId="1" fillId="0" borderId="44" xfId="0" applyFont="1" applyFill="1" applyBorder="1" applyAlignment="1" applyProtection="1">
      <alignment/>
      <protection locked="0"/>
    </xf>
    <xf numFmtId="0" fontId="1" fillId="0" borderId="45"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42" xfId="0" applyFont="1" applyFill="1" applyBorder="1" applyAlignment="1" applyProtection="1">
      <alignment/>
      <protection locked="0"/>
    </xf>
    <xf numFmtId="0" fontId="1" fillId="0" borderId="46" xfId="0" applyFont="1" applyFill="1" applyBorder="1" applyAlignment="1" applyProtection="1">
      <alignment/>
      <protection locked="0"/>
    </xf>
    <xf numFmtId="0" fontId="1" fillId="0" borderId="26" xfId="0" applyFont="1" applyFill="1" applyBorder="1" applyAlignment="1" applyProtection="1">
      <alignment/>
      <protection locked="0"/>
    </xf>
    <xf numFmtId="0" fontId="1" fillId="0" borderId="47" xfId="0" applyFont="1" applyFill="1" applyBorder="1" applyAlignment="1" applyProtection="1">
      <alignment/>
      <protection locked="0"/>
    </xf>
    <xf numFmtId="0" fontId="24" fillId="0" borderId="0" xfId="0" applyFont="1" applyAlignment="1">
      <alignment horizontal="left" wrapText="1"/>
    </xf>
    <xf numFmtId="0" fontId="0" fillId="0" borderId="48" xfId="0" applyFont="1" applyBorder="1" applyAlignment="1" applyProtection="1">
      <alignment/>
      <protection locked="0"/>
    </xf>
    <xf numFmtId="15" fontId="0" fillId="0" borderId="49" xfId="0" applyNumberForma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chartsheet" Target="chartsheets/sheet2.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Student Aid as a Percentage of Realizable Tuition and Fees</a:t>
            </a:r>
          </a:p>
        </c:rich>
      </c:tx>
      <c:layout>
        <c:manualLayout>
          <c:xMode val="factor"/>
          <c:yMode val="factor"/>
          <c:x val="-0.00325"/>
          <c:y val="-0.00175"/>
        </c:manualLayout>
      </c:layout>
      <c:spPr>
        <a:noFill/>
        <a:ln>
          <a:noFill/>
        </a:ln>
      </c:spPr>
    </c:title>
    <c:plotArea>
      <c:layout>
        <c:manualLayout>
          <c:xMode val="edge"/>
          <c:yMode val="edge"/>
          <c:x val="0.011"/>
          <c:y val="0.127"/>
          <c:w val="0.97775"/>
          <c:h val="0.81125"/>
        </c:manualLayout>
      </c:layout>
      <c:lineChart>
        <c:grouping val="standard"/>
        <c:varyColors val="0"/>
        <c:ser>
          <c:idx val="0"/>
          <c:order val="0"/>
          <c:tx>
            <c:v>Total Aid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Summary!$B$5:$F$5</c:f>
              <c:strCache>
                <c:ptCount val="5"/>
                <c:pt idx="0">
                  <c:v>Fall 2004</c:v>
                </c:pt>
                <c:pt idx="1">
                  <c:v>Fall 2005</c:v>
                </c:pt>
                <c:pt idx="2">
                  <c:v>Fall 2006</c:v>
                </c:pt>
                <c:pt idx="3">
                  <c:v>Fall 2007</c:v>
                </c:pt>
                <c:pt idx="4">
                  <c:v>Fall 2008</c:v>
                </c:pt>
              </c:strCache>
            </c:strRef>
          </c:cat>
          <c:val>
            <c:numRef>
              <c:f>Summary!$B$55:$F$55</c:f>
              <c:numCache>
                <c:ptCount val="5"/>
                <c:pt idx="0">
                  <c:v>0.3479194775613227</c:v>
                </c:pt>
                <c:pt idx="1">
                  <c:v>0.36775633960329285</c:v>
                </c:pt>
                <c:pt idx="2">
                  <c:v>0.33744575805189503</c:v>
                </c:pt>
                <c:pt idx="3">
                  <c:v>0.3353065554070994</c:v>
                </c:pt>
                <c:pt idx="4">
                  <c:v>0.3242986039805125</c:v>
                </c:pt>
              </c:numCache>
            </c:numRef>
          </c:val>
          <c:smooth val="0"/>
        </c:ser>
        <c:ser>
          <c:idx val="1"/>
          <c:order val="1"/>
          <c:tx>
            <c:v>Grant Aid (all types)</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Summary!$B$5:$F$5</c:f>
              <c:strCache>
                <c:ptCount val="5"/>
                <c:pt idx="0">
                  <c:v>Fall 2004</c:v>
                </c:pt>
                <c:pt idx="1">
                  <c:v>Fall 2005</c:v>
                </c:pt>
                <c:pt idx="2">
                  <c:v>Fall 2006</c:v>
                </c:pt>
                <c:pt idx="3">
                  <c:v>Fall 2007</c:v>
                </c:pt>
                <c:pt idx="4">
                  <c:v>Fall 2008</c:v>
                </c:pt>
              </c:strCache>
            </c:strRef>
          </c:cat>
          <c:val>
            <c:numRef>
              <c:f>Summary!$B$56:$F$56</c:f>
              <c:numCache>
                <c:ptCount val="5"/>
                <c:pt idx="0">
                  <c:v>0.3140032309618535</c:v>
                </c:pt>
                <c:pt idx="1">
                  <c:v>0.33284959498941546</c:v>
                </c:pt>
                <c:pt idx="2">
                  <c:v>0.3066367059334482</c:v>
                </c:pt>
                <c:pt idx="3">
                  <c:v>0.2974484278650498</c:v>
                </c:pt>
                <c:pt idx="4">
                  <c:v>0.2929871867694929</c:v>
                </c:pt>
              </c:numCache>
            </c:numRef>
          </c:val>
          <c:smooth val="0"/>
        </c:ser>
        <c:ser>
          <c:idx val="2"/>
          <c:order val="2"/>
          <c:tx>
            <c:v>Institutional Grant Aid</c:v>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8080"/>
                </a:solidFill>
              </a:ln>
            </c:spPr>
          </c:marker>
          <c:cat>
            <c:strRef>
              <c:f>Summary!$B$5:$F$5</c:f>
              <c:strCache>
                <c:ptCount val="5"/>
                <c:pt idx="0">
                  <c:v>Fall 2004</c:v>
                </c:pt>
                <c:pt idx="1">
                  <c:v>Fall 2005</c:v>
                </c:pt>
                <c:pt idx="2">
                  <c:v>Fall 2006</c:v>
                </c:pt>
                <c:pt idx="3">
                  <c:v>Fall 2007</c:v>
                </c:pt>
                <c:pt idx="4">
                  <c:v>Fall 2008</c:v>
                </c:pt>
              </c:strCache>
            </c:strRef>
          </c:cat>
          <c:val>
            <c:numRef>
              <c:f>Summary!$B$57:$F$57</c:f>
              <c:numCache>
                <c:ptCount val="5"/>
                <c:pt idx="0">
                  <c:v>0.2804315803556987</c:v>
                </c:pt>
                <c:pt idx="1">
                  <c:v>0.3035517658569147</c:v>
                </c:pt>
                <c:pt idx="2">
                  <c:v>0.28946348988045245</c:v>
                </c:pt>
                <c:pt idx="3">
                  <c:v>0.2804912103605362</c:v>
                </c:pt>
                <c:pt idx="4">
                  <c:v>0.27492244336180716</c:v>
                </c:pt>
              </c:numCache>
            </c:numRef>
          </c:val>
          <c:smooth val="0"/>
        </c:ser>
        <c:marker val="1"/>
        <c:axId val="8964374"/>
        <c:axId val="13570503"/>
      </c:lineChart>
      <c:catAx>
        <c:axId val="89643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570503"/>
        <c:crosses val="autoZero"/>
        <c:auto val="1"/>
        <c:lblOffset val="100"/>
        <c:tickLblSkip val="1"/>
        <c:noMultiLvlLbl val="0"/>
      </c:catAx>
      <c:valAx>
        <c:axId val="13570503"/>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964374"/>
        <c:crossesAt val="1"/>
        <c:crossBetween val="between"/>
        <c:dispUnits/>
      </c:valAx>
      <c:spPr>
        <a:solidFill>
          <a:srgbClr val="FFFFFF"/>
        </a:solidFill>
        <a:ln w="12700">
          <a:solidFill>
            <a:srgbClr val="000000"/>
          </a:solidFill>
        </a:ln>
      </c:spPr>
    </c:plotArea>
    <c:legend>
      <c:legendPos val="b"/>
      <c:layout>
        <c:manualLayout>
          <c:xMode val="edge"/>
          <c:yMode val="edge"/>
          <c:x val="0.2495"/>
          <c:y val="0.95525"/>
          <c:w val="0.561"/>
          <c:h val="0.038"/>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Grant Aid as a Percentage of Total Aid</a:t>
            </a:r>
          </a:p>
        </c:rich>
      </c:tx>
      <c:layout>
        <c:manualLayout>
          <c:xMode val="factor"/>
          <c:yMode val="factor"/>
          <c:x val="-0.00325"/>
          <c:y val="-0.00175"/>
        </c:manualLayout>
      </c:layout>
      <c:spPr>
        <a:noFill/>
        <a:ln>
          <a:noFill/>
        </a:ln>
      </c:spPr>
    </c:title>
    <c:plotArea>
      <c:layout>
        <c:manualLayout>
          <c:xMode val="edge"/>
          <c:yMode val="edge"/>
          <c:x val="0.011"/>
          <c:y val="0.127"/>
          <c:w val="0.97775"/>
          <c:h val="0.81125"/>
        </c:manualLayout>
      </c:layout>
      <c:lineChart>
        <c:grouping val="standard"/>
        <c:varyColors val="0"/>
        <c:ser>
          <c:idx val="0"/>
          <c:order val="0"/>
          <c:tx>
            <c:v>Institutional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Summary!$B$5:$F$5</c:f>
              <c:strCache>
                <c:ptCount val="5"/>
                <c:pt idx="0">
                  <c:v>Fall 2004</c:v>
                </c:pt>
                <c:pt idx="1">
                  <c:v>Fall 2005</c:v>
                </c:pt>
                <c:pt idx="2">
                  <c:v>Fall 2006</c:v>
                </c:pt>
                <c:pt idx="3">
                  <c:v>Fall 2007</c:v>
                </c:pt>
                <c:pt idx="4">
                  <c:v>Fall 2008</c:v>
                </c:pt>
              </c:strCache>
            </c:strRef>
          </c:cat>
          <c:val>
            <c:numRef>
              <c:f>Summary!$B$40:$F$40</c:f>
              <c:numCache>
                <c:ptCount val="5"/>
                <c:pt idx="0">
                  <c:v>0.8060243775983226</c:v>
                </c:pt>
                <c:pt idx="1">
                  <c:v>0.8254154535700536</c:v>
                </c:pt>
                <c:pt idx="2">
                  <c:v>0.857807463787814</c:v>
                </c:pt>
                <c:pt idx="3">
                  <c:v>0.836521701819962</c:v>
                </c:pt>
                <c:pt idx="4">
                  <c:v>0.8477447635831562</c:v>
                </c:pt>
              </c:numCache>
            </c:numRef>
          </c:val>
          <c:smooth val="0"/>
        </c:ser>
        <c:ser>
          <c:idx val="1"/>
          <c:order val="1"/>
          <c:tx>
            <c:v>Total Grant Aid</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Summary!$B$5:$F$5</c:f>
              <c:strCache>
                <c:ptCount val="5"/>
                <c:pt idx="0">
                  <c:v>Fall 2004</c:v>
                </c:pt>
                <c:pt idx="1">
                  <c:v>Fall 2005</c:v>
                </c:pt>
                <c:pt idx="2">
                  <c:v>Fall 2006</c:v>
                </c:pt>
                <c:pt idx="3">
                  <c:v>Fall 2007</c:v>
                </c:pt>
                <c:pt idx="4">
                  <c:v>Fall 2008</c:v>
                </c:pt>
              </c:strCache>
            </c:strRef>
          </c:cat>
          <c:val>
            <c:numRef>
              <c:f>Summary!$B$47:$F$47</c:f>
              <c:numCache>
                <c:ptCount val="5"/>
                <c:pt idx="0">
                  <c:v>0.902516965025359</c:v>
                </c:pt>
                <c:pt idx="1">
                  <c:v>0.9050818684688562</c:v>
                </c:pt>
                <c:pt idx="2">
                  <c:v>0.9086992460764353</c:v>
                </c:pt>
                <c:pt idx="3">
                  <c:v>0.8870939833070498</c:v>
                </c:pt>
                <c:pt idx="4">
                  <c:v>0.903448806665535</c:v>
                </c:pt>
              </c:numCache>
            </c:numRef>
          </c:val>
          <c:smooth val="0"/>
        </c:ser>
        <c:ser>
          <c:idx val="2"/>
          <c:order val="2"/>
          <c:tx>
            <c:v>Non-Institutional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Summary!$B$5:$F$5</c:f>
              <c:strCache>
                <c:ptCount val="5"/>
                <c:pt idx="0">
                  <c:v>Fall 2004</c:v>
                </c:pt>
                <c:pt idx="1">
                  <c:v>Fall 2005</c:v>
                </c:pt>
                <c:pt idx="2">
                  <c:v>Fall 2006</c:v>
                </c:pt>
                <c:pt idx="3">
                  <c:v>Fall 2007</c:v>
                </c:pt>
                <c:pt idx="4">
                  <c:v>Fall 2008</c:v>
                </c:pt>
              </c:strCache>
            </c:strRef>
          </c:cat>
          <c:val>
            <c:numRef>
              <c:f>Summary!$B$44:$F$44</c:f>
              <c:numCache>
                <c:ptCount val="5"/>
                <c:pt idx="0">
                  <c:v>0.09649258742703652</c:v>
                </c:pt>
                <c:pt idx="1">
                  <c:v>0.0796664148988025</c:v>
                </c:pt>
                <c:pt idx="2">
                  <c:v>0.05089178228862125</c:v>
                </c:pt>
                <c:pt idx="3">
                  <c:v>0.05057228148708779</c:v>
                </c:pt>
                <c:pt idx="4">
                  <c:v>0.055704043082378744</c:v>
                </c:pt>
              </c:numCache>
            </c:numRef>
          </c:val>
          <c:smooth val="0"/>
        </c:ser>
        <c:marker val="1"/>
        <c:axId val="55025664"/>
        <c:axId val="25468929"/>
      </c:lineChart>
      <c:catAx>
        <c:axId val="550256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468929"/>
        <c:crosses val="autoZero"/>
        <c:auto val="1"/>
        <c:lblOffset val="100"/>
        <c:tickLblSkip val="1"/>
        <c:noMultiLvlLbl val="0"/>
      </c:catAx>
      <c:valAx>
        <c:axId val="2546892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025664"/>
        <c:crossesAt val="1"/>
        <c:crossBetween val="between"/>
        <c:dispUnits/>
      </c:valAx>
      <c:spPr>
        <a:solidFill>
          <a:srgbClr val="FFFFFF"/>
        </a:solidFill>
        <a:ln w="12700">
          <a:solidFill>
            <a:srgbClr val="000000"/>
          </a:solidFill>
        </a:ln>
      </c:spPr>
    </c:plotArea>
    <c:legend>
      <c:legendPos val="b"/>
      <c:layout>
        <c:manualLayout>
          <c:xMode val="edge"/>
          <c:yMode val="edge"/>
          <c:x val="0.28075"/>
          <c:y val="0.95525"/>
          <c:w val="0.5005"/>
          <c:h val="0.038"/>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Grant Aid as a Percentage of Total Need</a:t>
            </a:r>
          </a:p>
        </c:rich>
      </c:tx>
      <c:layout>
        <c:manualLayout>
          <c:xMode val="factor"/>
          <c:yMode val="factor"/>
          <c:x val="-0.00225"/>
          <c:y val="-0.00175"/>
        </c:manualLayout>
      </c:layout>
      <c:spPr>
        <a:noFill/>
        <a:ln>
          <a:noFill/>
        </a:ln>
      </c:spPr>
    </c:title>
    <c:plotArea>
      <c:layout>
        <c:manualLayout>
          <c:xMode val="edge"/>
          <c:yMode val="edge"/>
          <c:x val="0.01175"/>
          <c:y val="0.127"/>
          <c:w val="0.9715"/>
          <c:h val="0.8095"/>
        </c:manualLayout>
      </c:layout>
      <c:lineChart>
        <c:grouping val="standard"/>
        <c:varyColors val="0"/>
        <c:ser>
          <c:idx val="0"/>
          <c:order val="0"/>
          <c:tx>
            <c:v>Non-Institutional </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Summary!$B$5:$F$5</c:f>
              <c:strCache>
                <c:ptCount val="5"/>
                <c:pt idx="0">
                  <c:v>Fall 2004</c:v>
                </c:pt>
                <c:pt idx="1">
                  <c:v>Fall 2005</c:v>
                </c:pt>
                <c:pt idx="2">
                  <c:v>Fall 2006</c:v>
                </c:pt>
                <c:pt idx="3">
                  <c:v>Fall 2007</c:v>
                </c:pt>
                <c:pt idx="4">
                  <c:v>Fall 2008</c:v>
                </c:pt>
              </c:strCache>
            </c:strRef>
          </c:cat>
          <c:val>
            <c:numRef>
              <c:f>Summary!$B$42:$F$42</c:f>
              <c:numCache>
                <c:ptCount val="5"/>
                <c:pt idx="0">
                  <c:v>0.10762607429220748</c:v>
                </c:pt>
                <c:pt idx="1">
                  <c:v>0.08518756995758084</c:v>
                </c:pt>
                <c:pt idx="2">
                  <c:v>0.05365685605309535</c:v>
                </c:pt>
                <c:pt idx="3">
                  <c:v>0.05457043265079971</c:v>
                </c:pt>
                <c:pt idx="4">
                  <c:v>0.0591661136164831</c:v>
                </c:pt>
              </c:numCache>
            </c:numRef>
          </c:val>
          <c:smooth val="0"/>
        </c:ser>
        <c:ser>
          <c:idx val="1"/>
          <c:order val="1"/>
          <c:tx>
            <c:v>Total Grant Aid</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Summary!$B$5:$F$5</c:f>
              <c:strCache>
                <c:ptCount val="5"/>
                <c:pt idx="0">
                  <c:v>Fall 2004</c:v>
                </c:pt>
                <c:pt idx="1">
                  <c:v>Fall 2005</c:v>
                </c:pt>
                <c:pt idx="2">
                  <c:v>Fall 2006</c:v>
                </c:pt>
                <c:pt idx="3">
                  <c:v>Fall 2007</c:v>
                </c:pt>
                <c:pt idx="4">
                  <c:v>Fall 2008</c:v>
                </c:pt>
              </c:strCache>
            </c:strRef>
          </c:cat>
          <c:val>
            <c:numRef>
              <c:f>Summary!$B$46:$F$46</c:f>
              <c:numCache>
                <c:ptCount val="5"/>
                <c:pt idx="0">
                  <c:v>1.0066509824005463</c:v>
                </c:pt>
                <c:pt idx="1">
                  <c:v>0.9678071378694313</c:v>
                </c:pt>
                <c:pt idx="2">
                  <c:v>0.9580710765003255</c:v>
                </c:pt>
                <c:pt idx="3">
                  <c:v>0.9572259951006343</c:v>
                </c:pt>
                <c:pt idx="4">
                  <c:v>0.9595991921591497</c:v>
                </c:pt>
              </c:numCache>
            </c:numRef>
          </c:val>
          <c:smooth val="0"/>
        </c:ser>
        <c:ser>
          <c:idx val="2"/>
          <c:order val="2"/>
          <c:tx>
            <c:v>Institutional</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Summary!$B$5:$F$5</c:f>
              <c:strCache>
                <c:ptCount val="5"/>
                <c:pt idx="0">
                  <c:v>Fall 2004</c:v>
                </c:pt>
                <c:pt idx="1">
                  <c:v>Fall 2005</c:v>
                </c:pt>
                <c:pt idx="2">
                  <c:v>Fall 2006</c:v>
                </c:pt>
                <c:pt idx="3">
                  <c:v>Fall 2007</c:v>
                </c:pt>
                <c:pt idx="4">
                  <c:v>Fall 2008</c:v>
                </c:pt>
              </c:strCache>
            </c:strRef>
          </c:cat>
          <c:val>
            <c:numRef>
              <c:f>Summary!$B$38:$F$38</c:f>
              <c:numCache>
                <c:ptCount val="5"/>
                <c:pt idx="0">
                  <c:v>0.8990249081083388</c:v>
                </c:pt>
                <c:pt idx="1">
                  <c:v>0.8826195679118505</c:v>
                </c:pt>
                <c:pt idx="2">
                  <c:v>0.9044142204472302</c:v>
                </c:pt>
                <c:pt idx="3">
                  <c:v>0.9026555624498346</c:v>
                </c:pt>
                <c:pt idx="4">
                  <c:v>1</c:v>
                </c:pt>
              </c:numCache>
            </c:numRef>
          </c:val>
          <c:smooth val="0"/>
        </c:ser>
        <c:marker val="1"/>
        <c:axId val="27893770"/>
        <c:axId val="49717339"/>
      </c:lineChart>
      <c:catAx>
        <c:axId val="278937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717339"/>
        <c:crosses val="autoZero"/>
        <c:auto val="1"/>
        <c:lblOffset val="100"/>
        <c:tickLblSkip val="1"/>
        <c:noMultiLvlLbl val="0"/>
      </c:catAx>
      <c:valAx>
        <c:axId val="49717339"/>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893770"/>
        <c:crossesAt val="1"/>
        <c:crossBetween val="between"/>
        <c:dispUnits/>
      </c:valAx>
      <c:spPr>
        <a:solidFill>
          <a:srgbClr val="FFFFFF"/>
        </a:solidFill>
        <a:ln w="12700">
          <a:solidFill>
            <a:srgbClr val="000000"/>
          </a:solidFill>
        </a:ln>
      </c:spPr>
    </c:plotArea>
    <c:legend>
      <c:legendPos val="b"/>
      <c:layout>
        <c:manualLayout>
          <c:xMode val="edge"/>
          <c:yMode val="edge"/>
          <c:x val="0.1135"/>
          <c:y val="0.94475"/>
          <c:w val="0.71575"/>
          <c:h val="0.0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8"/>
  <sheetViews>
    <sheetView workbookViewId="0" zoomScale="9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9"/>
  <sheetViews>
    <sheetView workbookViewId="0" zoomScale="9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10"/>
  <sheetViews>
    <sheetView workbookViewId="0" zoomScale="9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4"/>
  <sheetViews>
    <sheetView showGridLines="0" zoomScalePageLayoutView="0" workbookViewId="0" topLeftCell="A1">
      <selection activeCell="A2" sqref="A2"/>
    </sheetView>
  </sheetViews>
  <sheetFormatPr defaultColWidth="9.140625" defaultRowHeight="12.75"/>
  <cols>
    <col min="1" max="1" width="22.00390625" style="0" customWidth="1"/>
    <col min="2" max="2" width="65.140625" style="0" customWidth="1"/>
    <col min="3" max="13" width="4.7109375" style="0" customWidth="1"/>
  </cols>
  <sheetData>
    <row r="1" ht="23.25">
      <c r="A1" s="32" t="s">
        <v>102</v>
      </c>
    </row>
    <row r="2" ht="12" customHeight="1"/>
    <row r="3" spans="1:13" ht="12.75">
      <c r="A3" s="149" t="s">
        <v>333</v>
      </c>
      <c r="B3" s="150"/>
      <c r="C3" s="27"/>
      <c r="D3" s="27"/>
      <c r="E3" s="27"/>
      <c r="F3" s="27"/>
      <c r="G3" s="27"/>
      <c r="H3" s="27"/>
      <c r="I3" s="27"/>
      <c r="J3" s="27"/>
      <c r="K3" s="27"/>
      <c r="L3" s="27"/>
      <c r="M3" s="27"/>
    </row>
    <row r="4" spans="1:13" ht="12.75">
      <c r="A4" s="150"/>
      <c r="B4" s="150"/>
      <c r="C4" s="27"/>
      <c r="D4" s="27"/>
      <c r="E4" s="27"/>
      <c r="F4" s="27"/>
      <c r="G4" s="27"/>
      <c r="H4" s="27"/>
      <c r="I4" s="27"/>
      <c r="J4" s="27"/>
      <c r="K4" s="27"/>
      <c r="L4" s="27"/>
      <c r="M4" s="27"/>
    </row>
    <row r="5" spans="1:13" ht="12.75">
      <c r="A5" s="150"/>
      <c r="B5" s="150"/>
      <c r="C5" s="27"/>
      <c r="D5" s="27"/>
      <c r="E5" s="27"/>
      <c r="F5" s="27"/>
      <c r="G5" s="27"/>
      <c r="H5" s="27"/>
      <c r="I5" s="27"/>
      <c r="J5" s="27"/>
      <c r="K5" s="27"/>
      <c r="L5" s="27"/>
      <c r="M5" s="27"/>
    </row>
    <row r="6" spans="1:13" ht="12.75">
      <c r="A6" s="150"/>
      <c r="B6" s="150"/>
      <c r="C6" s="27"/>
      <c r="D6" s="27"/>
      <c r="E6" s="27"/>
      <c r="F6" s="27"/>
      <c r="G6" s="27"/>
      <c r="H6" s="27"/>
      <c r="I6" s="27"/>
      <c r="J6" s="27"/>
      <c r="K6" s="27"/>
      <c r="L6" s="27"/>
      <c r="M6" s="27"/>
    </row>
    <row r="7" spans="1:24" ht="42.75" customHeight="1">
      <c r="A7" s="150"/>
      <c r="B7" s="150"/>
      <c r="C7" s="29"/>
      <c r="D7" s="29"/>
      <c r="E7" s="29"/>
      <c r="F7" s="29"/>
      <c r="G7" s="29"/>
      <c r="H7" s="29"/>
      <c r="I7" s="29"/>
      <c r="J7" s="29"/>
      <c r="K7" s="29"/>
      <c r="L7" s="29"/>
      <c r="M7" s="29"/>
      <c r="N7" s="29"/>
      <c r="O7" s="29"/>
      <c r="P7" s="29"/>
      <c r="Q7" s="29"/>
      <c r="R7" s="29"/>
      <c r="S7" s="26"/>
      <c r="T7" s="26"/>
      <c r="U7" s="26"/>
      <c r="V7" s="26"/>
      <c r="W7" s="26"/>
      <c r="X7" s="26"/>
    </row>
    <row r="8" spans="1:24" ht="12.75">
      <c r="A8" s="151" t="s">
        <v>348</v>
      </c>
      <c r="B8" s="152"/>
      <c r="C8" s="27"/>
      <c r="D8" s="27"/>
      <c r="E8" s="27"/>
      <c r="F8" s="27"/>
      <c r="G8" s="27"/>
      <c r="H8" s="27"/>
      <c r="I8" s="27"/>
      <c r="J8" s="27"/>
      <c r="K8" s="27"/>
      <c r="L8" s="27"/>
      <c r="M8" s="27"/>
      <c r="N8" s="29"/>
      <c r="O8" s="29"/>
      <c r="P8" s="29"/>
      <c r="Q8" s="29"/>
      <c r="R8" s="29"/>
      <c r="S8" s="26"/>
      <c r="T8" s="26"/>
      <c r="U8" s="26"/>
      <c r="V8" s="26"/>
      <c r="W8" s="26"/>
      <c r="X8" s="26"/>
    </row>
    <row r="9" spans="1:24" ht="12.75">
      <c r="A9" s="152"/>
      <c r="B9" s="152"/>
      <c r="C9" s="27"/>
      <c r="D9" s="27"/>
      <c r="E9" s="27"/>
      <c r="F9" s="27"/>
      <c r="G9" s="27"/>
      <c r="H9" s="27"/>
      <c r="I9" s="27"/>
      <c r="J9" s="27"/>
      <c r="K9" s="27"/>
      <c r="L9" s="27"/>
      <c r="M9" s="27"/>
      <c r="N9" s="29"/>
      <c r="O9" s="29"/>
      <c r="P9" s="29"/>
      <c r="Q9" s="29"/>
      <c r="R9" s="29"/>
      <c r="S9" s="26"/>
      <c r="T9" s="26"/>
      <c r="U9" s="26"/>
      <c r="V9" s="26"/>
      <c r="W9" s="26"/>
      <c r="X9" s="26"/>
    </row>
    <row r="10" spans="1:24" ht="12.75">
      <c r="A10" s="34" t="s">
        <v>103</v>
      </c>
      <c r="B10" s="29"/>
      <c r="C10" s="29"/>
      <c r="D10" s="29"/>
      <c r="E10" s="29"/>
      <c r="F10" s="29"/>
      <c r="G10" s="29"/>
      <c r="H10" s="29"/>
      <c r="I10" s="29"/>
      <c r="J10" s="29"/>
      <c r="K10" s="29"/>
      <c r="L10" s="29"/>
      <c r="M10" s="29"/>
      <c r="N10" s="29"/>
      <c r="O10" s="29"/>
      <c r="P10" s="29"/>
      <c r="Q10" s="29"/>
      <c r="R10" s="29"/>
      <c r="S10" s="26"/>
      <c r="T10" s="26"/>
      <c r="U10" s="26"/>
      <c r="V10" s="26"/>
      <c r="W10" s="26"/>
      <c r="X10" s="26"/>
    </row>
    <row r="11" spans="1:24" ht="12.75">
      <c r="A11" s="29"/>
      <c r="B11" s="29"/>
      <c r="C11" s="29"/>
      <c r="D11" s="29"/>
      <c r="E11" s="29"/>
      <c r="F11" s="29"/>
      <c r="G11" s="29"/>
      <c r="H11" s="29"/>
      <c r="I11" s="29"/>
      <c r="J11" s="29"/>
      <c r="K11" s="29"/>
      <c r="L11" s="29"/>
      <c r="M11" s="29"/>
      <c r="N11" s="29"/>
      <c r="O11" s="29"/>
      <c r="P11" s="29"/>
      <c r="Q11" s="29"/>
      <c r="R11" s="29"/>
      <c r="S11" s="26"/>
      <c r="T11" s="26"/>
      <c r="U11" s="26"/>
      <c r="V11" s="26"/>
      <c r="W11" s="26"/>
      <c r="X11" s="26"/>
    </row>
    <row r="12" spans="1:24" ht="15">
      <c r="A12" s="33" t="s">
        <v>92</v>
      </c>
      <c r="B12" s="29"/>
      <c r="C12" s="29"/>
      <c r="D12" s="29"/>
      <c r="E12" s="29"/>
      <c r="F12" s="29"/>
      <c r="G12" s="29"/>
      <c r="H12" s="29"/>
      <c r="I12" s="29"/>
      <c r="J12" s="29"/>
      <c r="K12" s="29"/>
      <c r="L12" s="29"/>
      <c r="M12" s="29"/>
      <c r="N12" s="29"/>
      <c r="O12" s="29"/>
      <c r="P12" s="29"/>
      <c r="Q12" s="29"/>
      <c r="R12" s="29"/>
      <c r="S12" s="26"/>
      <c r="T12" s="26"/>
      <c r="U12" s="26"/>
      <c r="V12" s="26"/>
      <c r="W12" s="26"/>
      <c r="X12" s="26"/>
    </row>
    <row r="13" spans="1:24" ht="12.75">
      <c r="A13" s="31" t="s">
        <v>93</v>
      </c>
      <c r="B13" s="31" t="s">
        <v>94</v>
      </c>
      <c r="C13" s="29"/>
      <c r="D13" s="29"/>
      <c r="E13" s="29"/>
      <c r="F13" s="29"/>
      <c r="G13" s="29"/>
      <c r="H13" s="29"/>
      <c r="I13" s="29"/>
      <c r="J13" s="29"/>
      <c r="K13" s="29"/>
      <c r="L13" s="29"/>
      <c r="M13" s="29"/>
      <c r="N13" s="29"/>
      <c r="O13" s="29"/>
      <c r="P13" s="29"/>
      <c r="Q13" s="29"/>
      <c r="R13" s="29"/>
      <c r="S13" s="26"/>
      <c r="T13" s="26"/>
      <c r="U13" s="26"/>
      <c r="V13" s="26"/>
      <c r="W13" s="26"/>
      <c r="X13" s="26"/>
    </row>
    <row r="14" spans="1:24" ht="12.75">
      <c r="A14" s="28" t="s">
        <v>95</v>
      </c>
      <c r="B14" s="28" t="s">
        <v>99</v>
      </c>
      <c r="C14" s="29"/>
      <c r="D14" s="29"/>
      <c r="E14" s="29"/>
      <c r="F14" s="29"/>
      <c r="G14" s="29"/>
      <c r="H14" s="29"/>
      <c r="I14" s="29"/>
      <c r="J14" s="29"/>
      <c r="K14" s="29"/>
      <c r="L14" s="29"/>
      <c r="M14" s="29"/>
      <c r="N14" s="29"/>
      <c r="O14" s="29"/>
      <c r="P14" s="29"/>
      <c r="Q14" s="29"/>
      <c r="R14" s="29"/>
      <c r="S14" s="26"/>
      <c r="T14" s="26"/>
      <c r="U14" s="26"/>
      <c r="V14" s="26"/>
      <c r="W14" s="26"/>
      <c r="X14" s="26"/>
    </row>
    <row r="15" spans="1:24" ht="12.75">
      <c r="A15" s="28" t="s">
        <v>96</v>
      </c>
      <c r="B15" s="28" t="s">
        <v>100</v>
      </c>
      <c r="C15" s="29"/>
      <c r="D15" s="29"/>
      <c r="E15" s="29"/>
      <c r="F15" s="29"/>
      <c r="G15" s="29"/>
      <c r="H15" s="29"/>
      <c r="I15" s="29"/>
      <c r="J15" s="29"/>
      <c r="K15" s="29"/>
      <c r="L15" s="29"/>
      <c r="M15" s="29"/>
      <c r="N15" s="29"/>
      <c r="O15" s="29"/>
      <c r="P15" s="29"/>
      <c r="Q15" s="29"/>
      <c r="R15" s="29"/>
      <c r="S15" s="26"/>
      <c r="T15" s="26"/>
      <c r="U15" s="26"/>
      <c r="V15" s="26"/>
      <c r="W15" s="26"/>
      <c r="X15" s="26"/>
    </row>
    <row r="16" spans="1:24" ht="12.75">
      <c r="A16" s="28" t="s">
        <v>98</v>
      </c>
      <c r="B16" s="28" t="s">
        <v>101</v>
      </c>
      <c r="C16" s="29"/>
      <c r="D16" s="29"/>
      <c r="E16" s="29"/>
      <c r="F16" s="29"/>
      <c r="G16" s="29"/>
      <c r="H16" s="29"/>
      <c r="I16" s="29"/>
      <c r="J16" s="29"/>
      <c r="K16" s="29"/>
      <c r="L16" s="29"/>
      <c r="M16" s="29"/>
      <c r="N16" s="29"/>
      <c r="O16" s="29"/>
      <c r="P16" s="29"/>
      <c r="Q16" s="29"/>
      <c r="R16" s="29"/>
      <c r="S16" s="26"/>
      <c r="T16" s="26"/>
      <c r="U16" s="26"/>
      <c r="V16" s="26"/>
      <c r="W16" s="26"/>
      <c r="X16" s="26"/>
    </row>
    <row r="17" spans="1:24" ht="12.75">
      <c r="A17" s="74" t="s">
        <v>350</v>
      </c>
      <c r="B17" s="74" t="s">
        <v>351</v>
      </c>
      <c r="C17" s="29"/>
      <c r="D17" s="29"/>
      <c r="E17" s="29"/>
      <c r="F17" s="29"/>
      <c r="G17" s="29"/>
      <c r="H17" s="29"/>
      <c r="I17" s="29"/>
      <c r="J17" s="29"/>
      <c r="K17" s="29"/>
      <c r="L17" s="29"/>
      <c r="M17" s="29"/>
      <c r="N17" s="29"/>
      <c r="O17" s="29"/>
      <c r="P17" s="29"/>
      <c r="Q17" s="29"/>
      <c r="R17" s="29"/>
      <c r="S17" s="26"/>
      <c r="T17" s="26"/>
      <c r="U17" s="26"/>
      <c r="V17" s="26"/>
      <c r="W17" s="26"/>
      <c r="X17" s="26"/>
    </row>
    <row r="18" spans="1:24" ht="12.75">
      <c r="A18" s="28" t="s">
        <v>334</v>
      </c>
      <c r="B18" s="28" t="s">
        <v>349</v>
      </c>
      <c r="C18" s="29"/>
      <c r="D18" s="29"/>
      <c r="E18" s="29"/>
      <c r="F18" s="29"/>
      <c r="G18" s="29"/>
      <c r="H18" s="29"/>
      <c r="I18" s="29"/>
      <c r="J18" s="29"/>
      <c r="K18" s="29"/>
      <c r="L18" s="29"/>
      <c r="M18" s="29"/>
      <c r="N18" s="29"/>
      <c r="O18" s="29"/>
      <c r="P18" s="29"/>
      <c r="Q18" s="29"/>
      <c r="R18" s="29"/>
      <c r="S18" s="26"/>
      <c r="T18" s="26"/>
      <c r="U18" s="26"/>
      <c r="V18" s="26"/>
      <c r="W18" s="26"/>
      <c r="X18" s="26"/>
    </row>
    <row r="19" spans="1:24" s="76" customFormat="1" ht="12.75">
      <c r="A19" s="28" t="s">
        <v>289</v>
      </c>
      <c r="B19" s="28" t="s">
        <v>335</v>
      </c>
      <c r="C19" s="75"/>
      <c r="D19" s="75"/>
      <c r="E19" s="75"/>
      <c r="F19" s="75"/>
      <c r="G19" s="75"/>
      <c r="H19" s="75"/>
      <c r="I19" s="75"/>
      <c r="J19" s="75"/>
      <c r="K19" s="75"/>
      <c r="L19" s="75"/>
      <c r="M19" s="75"/>
      <c r="N19" s="75"/>
      <c r="O19" s="75"/>
      <c r="P19" s="75"/>
      <c r="Q19" s="75"/>
      <c r="R19" s="75"/>
      <c r="S19" s="75"/>
      <c r="T19" s="75"/>
      <c r="U19" s="75"/>
      <c r="V19" s="75"/>
      <c r="W19" s="75"/>
      <c r="X19" s="75"/>
    </row>
    <row r="20" spans="1:24" s="76" customFormat="1" ht="12.75">
      <c r="A20" s="28" t="s">
        <v>259</v>
      </c>
      <c r="B20" s="28" t="s">
        <v>290</v>
      </c>
      <c r="C20" s="75"/>
      <c r="D20" s="75"/>
      <c r="E20" s="75"/>
      <c r="F20" s="75"/>
      <c r="G20" s="75"/>
      <c r="H20" s="75"/>
      <c r="I20" s="75"/>
      <c r="J20" s="75"/>
      <c r="K20" s="75"/>
      <c r="L20" s="75"/>
      <c r="M20" s="75"/>
      <c r="N20" s="75"/>
      <c r="O20" s="75"/>
      <c r="P20" s="75"/>
      <c r="Q20" s="75"/>
      <c r="R20" s="75"/>
      <c r="S20" s="75"/>
      <c r="T20" s="75"/>
      <c r="U20" s="75"/>
      <c r="V20" s="75"/>
      <c r="W20" s="75"/>
      <c r="X20" s="75"/>
    </row>
    <row r="21" spans="1:24" ht="12.75">
      <c r="A21" s="28" t="s">
        <v>193</v>
      </c>
      <c r="B21" s="28" t="s">
        <v>260</v>
      </c>
      <c r="C21" s="29"/>
      <c r="D21" s="29"/>
      <c r="E21" s="29"/>
      <c r="F21" s="29"/>
      <c r="G21" s="29"/>
      <c r="H21" s="29"/>
      <c r="I21" s="29"/>
      <c r="J21" s="29"/>
      <c r="K21" s="29"/>
      <c r="L21" s="29"/>
      <c r="M21" s="29"/>
      <c r="N21" s="29"/>
      <c r="O21" s="29"/>
      <c r="P21" s="29"/>
      <c r="Q21" s="29"/>
      <c r="R21" s="29"/>
      <c r="S21" s="26"/>
      <c r="T21" s="26"/>
      <c r="U21" s="26"/>
      <c r="V21" s="26"/>
      <c r="W21" s="26"/>
      <c r="X21" s="26"/>
    </row>
    <row r="22" spans="1:24" ht="12.75">
      <c r="A22" s="28" t="s">
        <v>97</v>
      </c>
      <c r="B22" s="28" t="s">
        <v>135</v>
      </c>
      <c r="C22" s="29"/>
      <c r="D22" s="29"/>
      <c r="E22" s="29"/>
      <c r="F22" s="29"/>
      <c r="G22" s="29"/>
      <c r="H22" s="29"/>
      <c r="I22" s="29"/>
      <c r="J22" s="29"/>
      <c r="K22" s="29"/>
      <c r="L22" s="29"/>
      <c r="M22" s="29"/>
      <c r="N22" s="29"/>
      <c r="O22" s="29"/>
      <c r="P22" s="29"/>
      <c r="Q22" s="29"/>
      <c r="R22" s="29"/>
      <c r="S22" s="26"/>
      <c r="T22" s="26"/>
      <c r="U22" s="26"/>
      <c r="V22" s="26"/>
      <c r="W22" s="26"/>
      <c r="X22" s="26"/>
    </row>
    <row r="23" spans="1:24" ht="12.75">
      <c r="A23" s="28" t="s">
        <v>137</v>
      </c>
      <c r="B23" s="28" t="s">
        <v>140</v>
      </c>
      <c r="C23" s="29"/>
      <c r="D23" s="29"/>
      <c r="E23" s="29"/>
      <c r="F23" s="29"/>
      <c r="G23" s="29"/>
      <c r="H23" s="29"/>
      <c r="I23" s="29"/>
      <c r="J23" s="29"/>
      <c r="K23" s="29"/>
      <c r="L23" s="29"/>
      <c r="M23" s="29"/>
      <c r="N23" s="29"/>
      <c r="O23" s="29"/>
      <c r="P23" s="29"/>
      <c r="Q23" s="29"/>
      <c r="R23" s="29"/>
      <c r="S23" s="26"/>
      <c r="T23" s="26"/>
      <c r="U23" s="26"/>
      <c r="V23" s="26"/>
      <c r="W23" s="26"/>
      <c r="X23" s="26"/>
    </row>
    <row r="24" spans="1:24" ht="12.75">
      <c r="A24" s="28" t="s">
        <v>138</v>
      </c>
      <c r="B24" s="28" t="s">
        <v>141</v>
      </c>
      <c r="C24" s="29"/>
      <c r="D24" s="29"/>
      <c r="E24" s="29"/>
      <c r="F24" s="29"/>
      <c r="G24" s="29"/>
      <c r="H24" s="29"/>
      <c r="I24" s="29"/>
      <c r="J24" s="29"/>
      <c r="K24" s="29"/>
      <c r="L24" s="29"/>
      <c r="M24" s="29"/>
      <c r="N24" s="29"/>
      <c r="O24" s="29"/>
      <c r="P24" s="29"/>
      <c r="Q24" s="29"/>
      <c r="R24" s="29"/>
      <c r="S24" s="26"/>
      <c r="T24" s="26"/>
      <c r="U24" s="26"/>
      <c r="V24" s="26"/>
      <c r="W24" s="26"/>
      <c r="X24" s="26"/>
    </row>
    <row r="25" spans="1:24" ht="12.75">
      <c r="A25" s="28" t="s">
        <v>139</v>
      </c>
      <c r="B25" s="28" t="s">
        <v>142</v>
      </c>
      <c r="C25" s="29"/>
      <c r="D25" s="29"/>
      <c r="E25" s="29"/>
      <c r="F25" s="29"/>
      <c r="G25" s="29"/>
      <c r="H25" s="29"/>
      <c r="I25" s="29"/>
      <c r="J25" s="29"/>
      <c r="K25" s="29"/>
      <c r="L25" s="29"/>
      <c r="M25" s="29"/>
      <c r="N25" s="29"/>
      <c r="O25" s="29"/>
      <c r="P25" s="29"/>
      <c r="Q25" s="29"/>
      <c r="R25" s="29"/>
      <c r="S25" s="26"/>
      <c r="T25" s="26"/>
      <c r="U25" s="26"/>
      <c r="V25" s="26"/>
      <c r="W25" s="26"/>
      <c r="X25" s="26"/>
    </row>
    <row r="26" spans="1:24" ht="12.75">
      <c r="A26" s="28" t="s">
        <v>344</v>
      </c>
      <c r="B26" s="28" t="s">
        <v>345</v>
      </c>
      <c r="C26" s="29"/>
      <c r="D26" s="29"/>
      <c r="E26" s="29"/>
      <c r="F26" s="29"/>
      <c r="G26" s="29"/>
      <c r="H26" s="29"/>
      <c r="I26" s="29"/>
      <c r="J26" s="29"/>
      <c r="K26" s="29"/>
      <c r="L26" s="29"/>
      <c r="M26" s="29"/>
      <c r="N26" s="29"/>
      <c r="O26" s="29"/>
      <c r="P26" s="29"/>
      <c r="Q26" s="29"/>
      <c r="R26" s="29"/>
      <c r="S26" s="26"/>
      <c r="T26" s="26"/>
      <c r="U26" s="26"/>
      <c r="V26" s="26"/>
      <c r="W26" s="26"/>
      <c r="X26" s="26"/>
    </row>
    <row r="27" spans="1:24" ht="12.75">
      <c r="A27" s="29"/>
      <c r="B27" s="29"/>
      <c r="C27" s="29"/>
      <c r="D27" s="29"/>
      <c r="E27" s="29"/>
      <c r="F27" s="29"/>
      <c r="G27" s="29"/>
      <c r="H27" s="29"/>
      <c r="I27" s="29"/>
      <c r="J27" s="29"/>
      <c r="K27" s="29"/>
      <c r="L27" s="29"/>
      <c r="M27" s="29"/>
      <c r="N27" s="29"/>
      <c r="O27" s="29"/>
      <c r="P27" s="29"/>
      <c r="Q27" s="29"/>
      <c r="R27" s="29"/>
      <c r="S27" s="26"/>
      <c r="T27" s="26"/>
      <c r="U27" s="26"/>
      <c r="V27" s="26"/>
      <c r="W27" s="26"/>
      <c r="X27" s="26"/>
    </row>
    <row r="28" spans="1:24" ht="12.75">
      <c r="A28" s="29"/>
      <c r="B28" s="29"/>
      <c r="C28" s="29"/>
      <c r="D28" s="29"/>
      <c r="E28" s="29"/>
      <c r="F28" s="29"/>
      <c r="G28" s="29"/>
      <c r="H28" s="29"/>
      <c r="I28" s="29"/>
      <c r="J28" s="29"/>
      <c r="K28" s="29"/>
      <c r="L28" s="29"/>
      <c r="M28" s="29"/>
      <c r="N28" s="29"/>
      <c r="O28" s="29"/>
      <c r="P28" s="29"/>
      <c r="Q28" s="29"/>
      <c r="R28" s="29"/>
      <c r="S28" s="26"/>
      <c r="T28" s="26"/>
      <c r="U28" s="26"/>
      <c r="V28" s="26"/>
      <c r="W28" s="26"/>
      <c r="X28" s="26"/>
    </row>
    <row r="29" spans="1:24" ht="12.75">
      <c r="A29" s="29"/>
      <c r="B29" s="29"/>
      <c r="C29" s="29"/>
      <c r="D29" s="29"/>
      <c r="E29" s="29"/>
      <c r="F29" s="29"/>
      <c r="G29" s="29"/>
      <c r="H29" s="29"/>
      <c r="I29" s="29"/>
      <c r="J29" s="29"/>
      <c r="K29" s="29"/>
      <c r="L29" s="29"/>
      <c r="M29" s="29"/>
      <c r="N29" s="29"/>
      <c r="O29" s="29"/>
      <c r="P29" s="29"/>
      <c r="Q29" s="29"/>
      <c r="R29" s="29"/>
      <c r="S29" s="26"/>
      <c r="T29" s="26"/>
      <c r="U29" s="26"/>
      <c r="V29" s="26"/>
      <c r="W29" s="26"/>
      <c r="X29" s="26"/>
    </row>
    <row r="30" spans="1:24" ht="12.75">
      <c r="A30" s="29"/>
      <c r="B30" s="29"/>
      <c r="C30" s="29"/>
      <c r="D30" s="29"/>
      <c r="E30" s="29"/>
      <c r="F30" s="29"/>
      <c r="G30" s="29"/>
      <c r="H30" s="29"/>
      <c r="I30" s="29"/>
      <c r="J30" s="29"/>
      <c r="K30" s="29"/>
      <c r="L30" s="29"/>
      <c r="M30" s="29"/>
      <c r="N30" s="29"/>
      <c r="O30" s="29"/>
      <c r="P30" s="29"/>
      <c r="Q30" s="29"/>
      <c r="R30" s="29"/>
      <c r="S30" s="26"/>
      <c r="T30" s="26"/>
      <c r="U30" s="26"/>
      <c r="V30" s="26"/>
      <c r="W30" s="26"/>
      <c r="X30" s="26"/>
    </row>
    <row r="31" spans="1:24" ht="12.75">
      <c r="A31" s="29"/>
      <c r="B31" s="29"/>
      <c r="C31" s="29"/>
      <c r="D31" s="29"/>
      <c r="E31" s="29"/>
      <c r="F31" s="29"/>
      <c r="G31" s="29"/>
      <c r="H31" s="29"/>
      <c r="I31" s="29"/>
      <c r="J31" s="29"/>
      <c r="K31" s="29"/>
      <c r="L31" s="29"/>
      <c r="M31" s="29"/>
      <c r="N31" s="29"/>
      <c r="O31" s="29"/>
      <c r="P31" s="29"/>
      <c r="Q31" s="29"/>
      <c r="R31" s="29"/>
      <c r="S31" s="26"/>
      <c r="T31" s="26"/>
      <c r="U31" s="26"/>
      <c r="V31" s="26"/>
      <c r="W31" s="26"/>
      <c r="X31" s="26"/>
    </row>
    <row r="32" spans="1:24" ht="12.75">
      <c r="A32" s="29"/>
      <c r="B32" s="29"/>
      <c r="C32" s="29"/>
      <c r="D32" s="29"/>
      <c r="E32" s="29"/>
      <c r="F32" s="29"/>
      <c r="G32" s="29"/>
      <c r="H32" s="29"/>
      <c r="I32" s="29"/>
      <c r="J32" s="29"/>
      <c r="K32" s="29"/>
      <c r="L32" s="29"/>
      <c r="M32" s="29"/>
      <c r="N32" s="29"/>
      <c r="O32" s="29"/>
      <c r="P32" s="29"/>
      <c r="Q32" s="29"/>
      <c r="R32" s="29"/>
      <c r="S32" s="26"/>
      <c r="T32" s="26"/>
      <c r="U32" s="26"/>
      <c r="V32" s="26"/>
      <c r="W32" s="26"/>
      <c r="X32" s="26"/>
    </row>
    <row r="33" spans="1:24" ht="12.75">
      <c r="A33" s="29"/>
      <c r="B33" s="29"/>
      <c r="C33" s="29"/>
      <c r="D33" s="29"/>
      <c r="E33" s="29"/>
      <c r="F33" s="29"/>
      <c r="G33" s="29"/>
      <c r="H33" s="29"/>
      <c r="I33" s="29"/>
      <c r="J33" s="29"/>
      <c r="K33" s="29"/>
      <c r="L33" s="29"/>
      <c r="M33" s="29"/>
      <c r="N33" s="29"/>
      <c r="O33" s="29"/>
      <c r="P33" s="29"/>
      <c r="Q33" s="29"/>
      <c r="R33" s="29"/>
      <c r="S33" s="26"/>
      <c r="T33" s="26"/>
      <c r="U33" s="26"/>
      <c r="V33" s="26"/>
      <c r="W33" s="26"/>
      <c r="X33" s="26"/>
    </row>
    <row r="34" spans="1:24" ht="12.75">
      <c r="A34" s="29"/>
      <c r="B34" s="29"/>
      <c r="C34" s="29"/>
      <c r="D34" s="29"/>
      <c r="E34" s="29"/>
      <c r="F34" s="29"/>
      <c r="G34" s="29"/>
      <c r="H34" s="29"/>
      <c r="I34" s="29"/>
      <c r="J34" s="29"/>
      <c r="K34" s="29"/>
      <c r="L34" s="29"/>
      <c r="M34" s="29"/>
      <c r="N34" s="29"/>
      <c r="O34" s="29"/>
      <c r="P34" s="29"/>
      <c r="Q34" s="29"/>
      <c r="R34" s="29"/>
      <c r="S34" s="26"/>
      <c r="T34" s="26"/>
      <c r="U34" s="26"/>
      <c r="V34" s="26"/>
      <c r="W34" s="26"/>
      <c r="X34" s="26"/>
    </row>
    <row r="35" spans="1:24" ht="12.75">
      <c r="A35" s="29"/>
      <c r="B35" s="29"/>
      <c r="C35" s="29"/>
      <c r="D35" s="29"/>
      <c r="E35" s="29"/>
      <c r="F35" s="29"/>
      <c r="G35" s="29"/>
      <c r="H35" s="29"/>
      <c r="I35" s="29"/>
      <c r="J35" s="29"/>
      <c r="K35" s="29"/>
      <c r="L35" s="29"/>
      <c r="M35" s="29"/>
      <c r="N35" s="29"/>
      <c r="O35" s="29"/>
      <c r="P35" s="29"/>
      <c r="Q35" s="29"/>
      <c r="R35" s="29"/>
      <c r="S35" s="26"/>
      <c r="T35" s="26"/>
      <c r="U35" s="26"/>
      <c r="V35" s="26"/>
      <c r="W35" s="26"/>
      <c r="X35" s="26"/>
    </row>
    <row r="36" spans="1:24" ht="12.75">
      <c r="A36" s="29"/>
      <c r="B36" s="29"/>
      <c r="C36" s="29"/>
      <c r="D36" s="29"/>
      <c r="E36" s="29"/>
      <c r="F36" s="29"/>
      <c r="G36" s="29"/>
      <c r="H36" s="29"/>
      <c r="I36" s="29"/>
      <c r="J36" s="29"/>
      <c r="K36" s="29"/>
      <c r="L36" s="29"/>
      <c r="M36" s="29"/>
      <c r="N36" s="29"/>
      <c r="O36" s="29"/>
      <c r="P36" s="29"/>
      <c r="Q36" s="29"/>
      <c r="R36" s="29"/>
      <c r="S36" s="26"/>
      <c r="T36" s="26"/>
      <c r="U36" s="26"/>
      <c r="V36" s="26"/>
      <c r="W36" s="26"/>
      <c r="X36" s="26"/>
    </row>
    <row r="37" spans="1:18" ht="12.75">
      <c r="A37" s="30"/>
      <c r="B37" s="30"/>
      <c r="C37" s="30"/>
      <c r="D37" s="30"/>
      <c r="E37" s="30"/>
      <c r="F37" s="30"/>
      <c r="G37" s="30"/>
      <c r="H37" s="30"/>
      <c r="I37" s="30"/>
      <c r="J37" s="30"/>
      <c r="K37" s="30"/>
      <c r="L37" s="30"/>
      <c r="M37" s="30"/>
      <c r="N37" s="30"/>
      <c r="O37" s="30"/>
      <c r="P37" s="30"/>
      <c r="Q37" s="30"/>
      <c r="R37" s="30"/>
    </row>
    <row r="38" spans="1:18" ht="12.75">
      <c r="A38" s="30"/>
      <c r="B38" s="30"/>
      <c r="C38" s="30"/>
      <c r="D38" s="30"/>
      <c r="E38" s="30"/>
      <c r="F38" s="30"/>
      <c r="G38" s="30"/>
      <c r="H38" s="30"/>
      <c r="I38" s="30"/>
      <c r="J38" s="30"/>
      <c r="K38" s="30"/>
      <c r="L38" s="30"/>
      <c r="M38" s="30"/>
      <c r="N38" s="30"/>
      <c r="O38" s="30"/>
      <c r="P38" s="30"/>
      <c r="Q38" s="30"/>
      <c r="R38" s="30"/>
    </row>
    <row r="39" spans="1:18" ht="12.75">
      <c r="A39" s="30"/>
      <c r="B39" s="30"/>
      <c r="C39" s="30"/>
      <c r="D39" s="30"/>
      <c r="E39" s="30"/>
      <c r="F39" s="30"/>
      <c r="G39" s="30"/>
      <c r="H39" s="30"/>
      <c r="I39" s="30"/>
      <c r="J39" s="30"/>
      <c r="K39" s="30"/>
      <c r="L39" s="30"/>
      <c r="M39" s="30"/>
      <c r="N39" s="30"/>
      <c r="O39" s="30"/>
      <c r="P39" s="30"/>
      <c r="Q39" s="30"/>
      <c r="R39" s="30"/>
    </row>
    <row r="40" spans="1:18" ht="12.75">
      <c r="A40" s="30"/>
      <c r="B40" s="30"/>
      <c r="C40" s="30"/>
      <c r="D40" s="30"/>
      <c r="E40" s="30"/>
      <c r="F40" s="30"/>
      <c r="G40" s="30"/>
      <c r="H40" s="30"/>
      <c r="I40" s="30"/>
      <c r="J40" s="30"/>
      <c r="K40" s="30"/>
      <c r="L40" s="30"/>
      <c r="M40" s="30"/>
      <c r="N40" s="30"/>
      <c r="O40" s="30"/>
      <c r="P40" s="30"/>
      <c r="Q40" s="30"/>
      <c r="R40" s="30"/>
    </row>
    <row r="41" spans="1:18" ht="12.75">
      <c r="A41" s="30"/>
      <c r="B41" s="30"/>
      <c r="C41" s="30"/>
      <c r="D41" s="30"/>
      <c r="E41" s="30"/>
      <c r="F41" s="30"/>
      <c r="G41" s="30"/>
      <c r="H41" s="30"/>
      <c r="I41" s="30"/>
      <c r="J41" s="30"/>
      <c r="K41" s="30"/>
      <c r="L41" s="30"/>
      <c r="M41" s="30"/>
      <c r="N41" s="30"/>
      <c r="O41" s="30"/>
      <c r="P41" s="30"/>
      <c r="Q41" s="30"/>
      <c r="R41" s="30"/>
    </row>
    <row r="42" spans="1:18" ht="12.75">
      <c r="A42" s="30"/>
      <c r="B42" s="30"/>
      <c r="C42" s="30"/>
      <c r="D42" s="30"/>
      <c r="E42" s="30"/>
      <c r="F42" s="30"/>
      <c r="G42" s="30"/>
      <c r="H42" s="30"/>
      <c r="I42" s="30"/>
      <c r="J42" s="30"/>
      <c r="K42" s="30"/>
      <c r="L42" s="30"/>
      <c r="M42" s="30"/>
      <c r="N42" s="30"/>
      <c r="O42" s="30"/>
      <c r="P42" s="30"/>
      <c r="Q42" s="30"/>
      <c r="R42" s="30"/>
    </row>
    <row r="43" spans="1:18" ht="12.75">
      <c r="A43" s="30"/>
      <c r="B43" s="30"/>
      <c r="C43" s="30"/>
      <c r="D43" s="30"/>
      <c r="E43" s="30"/>
      <c r="F43" s="30"/>
      <c r="G43" s="30"/>
      <c r="H43" s="30"/>
      <c r="I43" s="30"/>
      <c r="J43" s="30"/>
      <c r="K43" s="30"/>
      <c r="L43" s="30"/>
      <c r="M43" s="30"/>
      <c r="N43" s="30"/>
      <c r="O43" s="30"/>
      <c r="P43" s="30"/>
      <c r="Q43" s="30"/>
      <c r="R43" s="30"/>
    </row>
    <row r="44" spans="1:18" ht="12.75">
      <c r="A44" s="30"/>
      <c r="B44" s="30"/>
      <c r="C44" s="30"/>
      <c r="D44" s="30"/>
      <c r="E44" s="30"/>
      <c r="F44" s="30"/>
      <c r="G44" s="30"/>
      <c r="H44" s="30"/>
      <c r="I44" s="30"/>
      <c r="J44" s="30"/>
      <c r="K44" s="30"/>
      <c r="L44" s="30"/>
      <c r="M44" s="30"/>
      <c r="N44" s="30"/>
      <c r="O44" s="30"/>
      <c r="P44" s="30"/>
      <c r="Q44" s="30"/>
      <c r="R44" s="30"/>
    </row>
  </sheetData>
  <sheetProtection/>
  <mergeCells count="2">
    <mergeCell ref="A3:B7"/>
    <mergeCell ref="A8:B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42"/>
  <sheetViews>
    <sheetView zoomScalePageLayoutView="0" workbookViewId="0" topLeftCell="A10">
      <selection activeCell="C15" sqref="C15"/>
    </sheetView>
  </sheetViews>
  <sheetFormatPr defaultColWidth="9.140625" defaultRowHeight="12.75"/>
  <cols>
    <col min="2" max="2" width="12.57421875" style="0" customWidth="1"/>
    <col min="3" max="3" width="16.00390625" style="0" customWidth="1"/>
    <col min="4" max="4" width="30.421875" style="0" customWidth="1"/>
    <col min="5" max="5" width="38.8515625" style="0" customWidth="1"/>
    <col min="6" max="6" width="16.8515625" style="0" customWidth="1"/>
  </cols>
  <sheetData>
    <row r="1" ht="15.75">
      <c r="A1" s="50" t="s">
        <v>359</v>
      </c>
    </row>
    <row r="2" ht="15.75">
      <c r="A2" s="50" t="s">
        <v>292</v>
      </c>
    </row>
    <row r="3" spans="1:10" ht="8.25" customHeight="1">
      <c r="A3" s="182" t="s">
        <v>360</v>
      </c>
      <c r="B3" s="182"/>
      <c r="C3" s="182"/>
      <c r="D3" s="182"/>
      <c r="E3" s="182"/>
      <c r="F3" s="182"/>
      <c r="G3" s="144"/>
      <c r="H3" s="144"/>
      <c r="I3" s="144"/>
      <c r="J3" s="144"/>
    </row>
    <row r="4" spans="1:10" ht="3.75" customHeight="1">
      <c r="A4" s="182"/>
      <c r="B4" s="182"/>
      <c r="C4" s="182"/>
      <c r="D4" s="182"/>
      <c r="E4" s="182"/>
      <c r="F4" s="182"/>
      <c r="G4" s="144"/>
      <c r="H4" s="144"/>
      <c r="I4" s="144"/>
      <c r="J4" s="144"/>
    </row>
    <row r="5" spans="1:10" ht="12.75">
      <c r="A5" s="182"/>
      <c r="B5" s="182"/>
      <c r="C5" s="182"/>
      <c r="D5" s="182"/>
      <c r="E5" s="182"/>
      <c r="F5" s="182"/>
      <c r="G5" s="144"/>
      <c r="H5" s="144"/>
      <c r="I5" s="144"/>
      <c r="J5" s="144"/>
    </row>
    <row r="6" spans="1:10" ht="25.5" customHeight="1">
      <c r="A6" s="182"/>
      <c r="B6" s="182"/>
      <c r="C6" s="182"/>
      <c r="D6" s="182"/>
      <c r="E6" s="182"/>
      <c r="F6" s="182"/>
      <c r="G6" s="144"/>
      <c r="H6" s="144"/>
      <c r="I6" s="144"/>
      <c r="J6" s="144"/>
    </row>
    <row r="7" spans="1:6" ht="12.75">
      <c r="A7" s="182"/>
      <c r="B7" s="182"/>
      <c r="C7" s="182"/>
      <c r="D7" s="182"/>
      <c r="E7" s="182"/>
      <c r="F7" s="182"/>
    </row>
    <row r="8" spans="1:10" ht="9.75" customHeight="1">
      <c r="A8" s="182" t="s">
        <v>361</v>
      </c>
      <c r="B8" s="182"/>
      <c r="C8" s="182"/>
      <c r="D8" s="182"/>
      <c r="E8" s="182"/>
      <c r="F8" s="182"/>
      <c r="G8" s="144"/>
      <c r="H8" s="144"/>
      <c r="I8" s="144"/>
      <c r="J8" s="144"/>
    </row>
    <row r="9" spans="1:10" ht="12.75">
      <c r="A9" s="182"/>
      <c r="B9" s="182"/>
      <c r="C9" s="182"/>
      <c r="D9" s="182"/>
      <c r="E9" s="182"/>
      <c r="F9" s="182"/>
      <c r="G9" s="144"/>
      <c r="H9" s="144"/>
      <c r="I9" s="144"/>
      <c r="J9" s="144"/>
    </row>
    <row r="10" spans="1:10" ht="12.75">
      <c r="A10" s="182"/>
      <c r="B10" s="182"/>
      <c r="C10" s="182"/>
      <c r="D10" s="182"/>
      <c r="E10" s="182"/>
      <c r="F10" s="182"/>
      <c r="G10" s="144"/>
      <c r="H10" s="144"/>
      <c r="I10" s="144"/>
      <c r="J10" s="144"/>
    </row>
    <row r="11" spans="1:10" ht="12.75">
      <c r="A11" s="182"/>
      <c r="B11" s="182"/>
      <c r="C11" s="182"/>
      <c r="D11" s="182"/>
      <c r="E11" s="182"/>
      <c r="F11" s="182"/>
      <c r="G11" s="144"/>
      <c r="H11" s="144"/>
      <c r="I11" s="144"/>
      <c r="J11" s="144"/>
    </row>
    <row r="14" ht="15.75">
      <c r="C14" s="130" t="s">
        <v>362</v>
      </c>
    </row>
    <row r="15" ht="13.5" thickBot="1"/>
    <row r="16" spans="2:5" ht="12.75" customHeight="1">
      <c r="B16" s="131"/>
      <c r="C16" s="132" t="s">
        <v>293</v>
      </c>
      <c r="D16" s="132" t="s">
        <v>294</v>
      </c>
      <c r="E16" s="133"/>
    </row>
    <row r="17" spans="2:5" ht="13.5" thickBot="1">
      <c r="B17" s="134" t="s">
        <v>295</v>
      </c>
      <c r="C17" s="135" t="s">
        <v>296</v>
      </c>
      <c r="D17" s="135" t="s">
        <v>297</v>
      </c>
      <c r="E17" s="135" t="s">
        <v>298</v>
      </c>
    </row>
    <row r="18" spans="2:5" ht="13.5" thickBot="1">
      <c r="B18" s="140">
        <v>1</v>
      </c>
      <c r="C18" s="136" t="s">
        <v>299</v>
      </c>
      <c r="D18" s="136" t="s">
        <v>300</v>
      </c>
      <c r="E18" s="138" t="s">
        <v>301</v>
      </c>
    </row>
    <row r="19" spans="2:5" ht="13.5" thickBot="1">
      <c r="B19" s="141">
        <v>2</v>
      </c>
      <c r="C19" s="136" t="s">
        <v>299</v>
      </c>
      <c r="D19" s="137" t="s">
        <v>302</v>
      </c>
      <c r="E19" s="139" t="s">
        <v>303</v>
      </c>
    </row>
    <row r="20" spans="2:5" ht="26.25" thickBot="1">
      <c r="B20" s="141">
        <v>3</v>
      </c>
      <c r="C20" s="137" t="s">
        <v>299</v>
      </c>
      <c r="D20" s="137" t="s">
        <v>304</v>
      </c>
      <c r="E20" s="139" t="s">
        <v>305</v>
      </c>
    </row>
    <row r="21" spans="2:5" ht="26.25" thickBot="1">
      <c r="B21" s="142" t="s">
        <v>321</v>
      </c>
      <c r="C21" s="136" t="s">
        <v>306</v>
      </c>
      <c r="D21" s="137" t="s">
        <v>307</v>
      </c>
      <c r="E21" s="139" t="s">
        <v>308</v>
      </c>
    </row>
    <row r="22" spans="2:5" ht="26.25" thickBot="1">
      <c r="B22" s="142" t="s">
        <v>322</v>
      </c>
      <c r="C22" s="137" t="s">
        <v>306</v>
      </c>
      <c r="D22" s="137" t="s">
        <v>309</v>
      </c>
      <c r="E22" s="139" t="s">
        <v>310</v>
      </c>
    </row>
    <row r="23" spans="2:5" ht="13.5" thickBot="1">
      <c r="B23" s="141" t="s">
        <v>311</v>
      </c>
      <c r="C23" s="137" t="s">
        <v>306</v>
      </c>
      <c r="D23" s="137" t="s">
        <v>312</v>
      </c>
      <c r="E23" s="139" t="s">
        <v>313</v>
      </c>
    </row>
    <row r="24" spans="2:5" ht="26.25" thickBot="1">
      <c r="B24" s="141" t="s">
        <v>314</v>
      </c>
      <c r="C24" s="137" t="s">
        <v>306</v>
      </c>
      <c r="D24" s="137" t="s">
        <v>315</v>
      </c>
      <c r="E24" s="139" t="s">
        <v>316</v>
      </c>
    </row>
    <row r="25" spans="2:5" ht="26.25" thickBot="1">
      <c r="B25" s="141" t="s">
        <v>317</v>
      </c>
      <c r="C25" s="137" t="s">
        <v>306</v>
      </c>
      <c r="D25" s="137" t="s">
        <v>318</v>
      </c>
      <c r="E25" s="139" t="s">
        <v>346</v>
      </c>
    </row>
    <row r="26" spans="2:5" ht="26.25" thickBot="1">
      <c r="B26" s="140" t="s">
        <v>319</v>
      </c>
      <c r="C26" s="136" t="s">
        <v>306</v>
      </c>
      <c r="D26" s="136" t="s">
        <v>320</v>
      </c>
      <c r="E26" s="138" t="s">
        <v>347</v>
      </c>
    </row>
    <row r="27" spans="2:5" ht="12.75">
      <c r="B27" s="145"/>
      <c r="C27" s="146"/>
      <c r="D27" s="146"/>
      <c r="E27" s="147"/>
    </row>
    <row r="28" spans="2:5" ht="12.75">
      <c r="B28" s="145"/>
      <c r="C28" s="146"/>
      <c r="D28" s="146"/>
      <c r="E28" s="147"/>
    </row>
    <row r="29" spans="2:5" ht="12.75">
      <c r="B29" s="182" t="s">
        <v>323</v>
      </c>
      <c r="C29" s="182"/>
      <c r="D29" s="182"/>
      <c r="E29" s="182"/>
    </row>
    <row r="30" spans="2:5" ht="12.75">
      <c r="B30" s="182"/>
      <c r="C30" s="182"/>
      <c r="D30" s="182"/>
      <c r="E30" s="182"/>
    </row>
    <row r="31" spans="2:5" ht="12.75">
      <c r="B31" s="182"/>
      <c r="C31" s="182"/>
      <c r="D31" s="182"/>
      <c r="E31" s="182"/>
    </row>
    <row r="33" ht="12.75">
      <c r="B33" s="129" t="s">
        <v>324</v>
      </c>
    </row>
    <row r="34" ht="12.75">
      <c r="C34" s="129" t="s">
        <v>325</v>
      </c>
    </row>
    <row r="35" ht="12.75">
      <c r="C35" s="129" t="s">
        <v>327</v>
      </c>
    </row>
    <row r="36" ht="12.75">
      <c r="C36" s="129" t="s">
        <v>326</v>
      </c>
    </row>
    <row r="38" ht="12.75">
      <c r="B38" s="143" t="s">
        <v>328</v>
      </c>
    </row>
    <row r="39" ht="12.75">
      <c r="C39" s="129" t="s">
        <v>329</v>
      </c>
    </row>
    <row r="40" ht="12.75">
      <c r="C40" s="129" t="s">
        <v>330</v>
      </c>
    </row>
    <row r="41" ht="12.75">
      <c r="C41" s="129" t="s">
        <v>331</v>
      </c>
    </row>
    <row r="42" ht="12.75">
      <c r="C42" s="129" t="s">
        <v>332</v>
      </c>
    </row>
  </sheetData>
  <sheetProtection/>
  <mergeCells count="3">
    <mergeCell ref="B29:E31"/>
    <mergeCell ref="A3:F7"/>
    <mergeCell ref="A8:F11"/>
  </mergeCells>
  <printOptions/>
  <pageMargins left="0.29" right="0.22" top="0.75" bottom="0.62" header="0.5" footer="0.5"/>
  <pageSetup horizontalDpi="600" verticalDpi="600" orientation="portrait" scale="80" r:id="rId1"/>
  <headerFooter alignWithMargins="0">
    <oddHeader>&amp;L&amp;"Arial,Bold"HEDS Freshmen Financial Aid Survey
</oddHeader>
    <oddFooter>&amp;L&amp;A&amp;C&amp;P</oddFooter>
  </headerFooter>
</worksheet>
</file>

<file path=xl/worksheets/sheet2.xml><?xml version="1.0" encoding="utf-8"?>
<worksheet xmlns="http://schemas.openxmlformats.org/spreadsheetml/2006/main" xmlns:r="http://schemas.openxmlformats.org/officeDocument/2006/relationships">
  <dimension ref="A1:B80"/>
  <sheetViews>
    <sheetView zoomScalePageLayoutView="0" workbookViewId="0" topLeftCell="A1">
      <selection activeCell="A1" sqref="A1"/>
    </sheetView>
  </sheetViews>
  <sheetFormatPr defaultColWidth="9.140625" defaultRowHeight="12.75"/>
  <cols>
    <col min="1" max="1" width="33.8515625" style="51" customWidth="1"/>
    <col min="2" max="2" width="100.7109375" style="51" customWidth="1"/>
    <col min="3" max="16384" width="9.140625" style="51" customWidth="1"/>
  </cols>
  <sheetData>
    <row r="1" ht="15.75">
      <c r="A1" s="50" t="s">
        <v>5</v>
      </c>
    </row>
    <row r="2" spans="1:2" ht="51" customHeight="1">
      <c r="A2" s="153" t="s">
        <v>3</v>
      </c>
      <c r="B2" s="153"/>
    </row>
    <row r="4" spans="1:2" ht="25.5" customHeight="1">
      <c r="A4" s="153" t="s">
        <v>4</v>
      </c>
      <c r="B4" s="153"/>
    </row>
    <row r="6" spans="1:2" ht="25.5" customHeight="1">
      <c r="A6" s="153" t="s">
        <v>206</v>
      </c>
      <c r="B6" s="153"/>
    </row>
    <row r="8" spans="1:2" ht="12.75">
      <c r="A8" s="120" t="s">
        <v>281</v>
      </c>
      <c r="B8" s="121" t="s">
        <v>366</v>
      </c>
    </row>
    <row r="9" spans="1:2" ht="39" customHeight="1">
      <c r="A9" s="125" t="s">
        <v>194</v>
      </c>
      <c r="B9" s="123" t="s">
        <v>195</v>
      </c>
    </row>
    <row r="10" spans="1:2" ht="12.75" customHeight="1">
      <c r="A10" s="122"/>
      <c r="B10" s="123" t="s">
        <v>196</v>
      </c>
    </row>
    <row r="11" spans="1:2" ht="12.75" customHeight="1">
      <c r="A11" s="122"/>
      <c r="B11" s="123" t="s">
        <v>197</v>
      </c>
    </row>
    <row r="12" spans="1:2" ht="12.75" customHeight="1">
      <c r="A12" s="122"/>
      <c r="B12" s="123"/>
    </row>
    <row r="13" spans="1:2" ht="12.75" customHeight="1">
      <c r="A13" s="124" t="s">
        <v>199</v>
      </c>
      <c r="B13" s="123" t="s">
        <v>200</v>
      </c>
    </row>
    <row r="14" spans="1:2" ht="12.75" customHeight="1">
      <c r="A14" s="122"/>
      <c r="B14" s="123"/>
    </row>
    <row r="15" spans="1:2" ht="12.75" customHeight="1">
      <c r="A15" s="124" t="s">
        <v>198</v>
      </c>
      <c r="B15" s="123" t="s">
        <v>207</v>
      </c>
    </row>
    <row r="16" spans="1:2" ht="12.75" customHeight="1">
      <c r="A16" s="122"/>
      <c r="B16" s="123" t="s">
        <v>201</v>
      </c>
    </row>
    <row r="17" spans="1:2" ht="26.25" customHeight="1">
      <c r="A17" s="122"/>
      <c r="B17" s="123" t="s">
        <v>202</v>
      </c>
    </row>
    <row r="18" ht="12.75">
      <c r="A18" s="84"/>
    </row>
    <row r="19" spans="1:2" ht="12.75" customHeight="1">
      <c r="A19" s="52" t="s">
        <v>113</v>
      </c>
      <c r="B19" s="85" t="s">
        <v>8</v>
      </c>
    </row>
    <row r="20" spans="1:2" ht="12.75" customHeight="1">
      <c r="A20" s="52"/>
      <c r="B20" s="85" t="s">
        <v>6</v>
      </c>
    </row>
    <row r="21" spans="1:2" ht="12.75" customHeight="1">
      <c r="A21" s="52"/>
      <c r="B21" s="85" t="s">
        <v>7</v>
      </c>
    </row>
    <row r="22" spans="1:2" ht="28.5" customHeight="1">
      <c r="A22" s="52"/>
      <c r="B22" s="85" t="s">
        <v>273</v>
      </c>
    </row>
    <row r="23" spans="1:2" ht="12.75" customHeight="1">
      <c r="A23" s="52"/>
      <c r="B23" s="85" t="s">
        <v>274</v>
      </c>
    </row>
    <row r="24" spans="1:2" ht="12.75" customHeight="1">
      <c r="A24" s="52"/>
      <c r="B24" s="85"/>
    </row>
    <row r="25" spans="1:2" ht="25.5" customHeight="1">
      <c r="A25" s="52" t="s">
        <v>114</v>
      </c>
      <c r="B25" s="85" t="s">
        <v>126</v>
      </c>
    </row>
    <row r="26" spans="1:2" ht="12.75" customHeight="1">
      <c r="A26" s="52"/>
      <c r="B26" s="85"/>
    </row>
    <row r="27" spans="1:2" ht="25.5" customHeight="1">
      <c r="A27" s="52" t="s">
        <v>35</v>
      </c>
      <c r="B27" s="85" t="s">
        <v>2</v>
      </c>
    </row>
    <row r="28" spans="1:2" ht="12.75" customHeight="1">
      <c r="A28" s="52"/>
      <c r="B28" s="85"/>
    </row>
    <row r="29" spans="1:2" ht="12.75" customHeight="1">
      <c r="A29" s="52" t="s">
        <v>115</v>
      </c>
      <c r="B29" s="85" t="s">
        <v>10</v>
      </c>
    </row>
    <row r="30" spans="1:2" ht="25.5" customHeight="1">
      <c r="A30" s="52"/>
      <c r="B30" s="85" t="s">
        <v>179</v>
      </c>
    </row>
    <row r="31" spans="1:2" ht="12.75" customHeight="1">
      <c r="A31" s="52"/>
      <c r="B31" s="86" t="s">
        <v>180</v>
      </c>
    </row>
    <row r="32" spans="1:2" ht="25.5" customHeight="1">
      <c r="A32" s="52"/>
      <c r="B32" s="85" t="s">
        <v>255</v>
      </c>
    </row>
    <row r="33" spans="1:2" ht="12.75" customHeight="1">
      <c r="A33" s="52"/>
      <c r="B33" s="85"/>
    </row>
    <row r="34" spans="1:2" ht="12.75" customHeight="1">
      <c r="A34" s="52" t="s">
        <v>116</v>
      </c>
      <c r="B34" s="85" t="s">
        <v>127</v>
      </c>
    </row>
    <row r="35" spans="1:2" ht="12.75" customHeight="1">
      <c r="A35" s="52"/>
      <c r="B35" s="85"/>
    </row>
    <row r="36" spans="1:2" ht="25.5" customHeight="1">
      <c r="A36" s="52" t="s">
        <v>117</v>
      </c>
      <c r="B36" s="85" t="s">
        <v>9</v>
      </c>
    </row>
    <row r="37" spans="1:2" ht="12.75" customHeight="1">
      <c r="A37" s="52"/>
      <c r="B37" s="85" t="s">
        <v>13</v>
      </c>
    </row>
    <row r="38" spans="1:2" ht="12.75" customHeight="1">
      <c r="A38" s="52"/>
      <c r="B38" s="85"/>
    </row>
    <row r="39" spans="1:2" ht="12.75" customHeight="1">
      <c r="A39" s="52" t="s">
        <v>118</v>
      </c>
      <c r="B39" s="85" t="s">
        <v>11</v>
      </c>
    </row>
    <row r="40" spans="1:2" ht="25.5" customHeight="1">
      <c r="A40" s="52"/>
      <c r="B40" s="85" t="s">
        <v>12</v>
      </c>
    </row>
    <row r="41" spans="1:2" ht="12.75" customHeight="1">
      <c r="A41" s="52"/>
      <c r="B41" s="85"/>
    </row>
    <row r="42" spans="1:2" ht="12.75" customHeight="1">
      <c r="A42" s="52" t="s">
        <v>181</v>
      </c>
      <c r="B42" s="85" t="s">
        <v>182</v>
      </c>
    </row>
    <row r="43" spans="1:2" ht="12.75" customHeight="1">
      <c r="A43" s="52"/>
      <c r="B43" s="85" t="s">
        <v>183</v>
      </c>
    </row>
    <row r="44" spans="1:2" ht="12.75" customHeight="1">
      <c r="A44" s="52"/>
      <c r="B44" s="85" t="s">
        <v>275</v>
      </c>
    </row>
    <row r="45" spans="1:2" ht="12.75" customHeight="1">
      <c r="A45" s="52"/>
      <c r="B45" s="85"/>
    </row>
    <row r="46" spans="1:2" ht="12.75" customHeight="1">
      <c r="A46" s="52" t="s">
        <v>184</v>
      </c>
      <c r="B46" s="85" t="s">
        <v>185</v>
      </c>
    </row>
    <row r="47" spans="1:2" ht="12.75" customHeight="1">
      <c r="A47" s="52"/>
      <c r="B47" s="85"/>
    </row>
    <row r="48" spans="1:2" ht="12.75" customHeight="1">
      <c r="A48" s="52" t="s">
        <v>186</v>
      </c>
      <c r="B48" s="85" t="s">
        <v>187</v>
      </c>
    </row>
    <row r="49" spans="1:2" ht="12.75" customHeight="1">
      <c r="A49" s="52"/>
      <c r="B49" s="85"/>
    </row>
    <row r="50" spans="1:2" ht="12.75" customHeight="1">
      <c r="A50" s="52" t="s">
        <v>63</v>
      </c>
      <c r="B50" s="85"/>
    </row>
    <row r="51" spans="1:2" ht="12.75" customHeight="1">
      <c r="A51" s="52" t="s">
        <v>188</v>
      </c>
      <c r="B51" s="85" t="s">
        <v>189</v>
      </c>
    </row>
    <row r="52" spans="1:2" ht="12.75" customHeight="1">
      <c r="A52" s="52"/>
      <c r="B52" s="85" t="s">
        <v>280</v>
      </c>
    </row>
    <row r="53" spans="1:2" ht="12.75" customHeight="1">
      <c r="A53" s="52"/>
      <c r="B53" s="85"/>
    </row>
    <row r="54" spans="1:2" ht="12.75" customHeight="1">
      <c r="A54" s="52" t="s">
        <v>190</v>
      </c>
      <c r="B54" s="85" t="s">
        <v>191</v>
      </c>
    </row>
    <row r="55" spans="1:2" ht="12.75" customHeight="1">
      <c r="A55" s="52"/>
      <c r="B55" s="85"/>
    </row>
    <row r="56" spans="1:2" ht="25.5" customHeight="1">
      <c r="A56" s="52" t="s">
        <v>119</v>
      </c>
      <c r="B56" s="85" t="s">
        <v>21</v>
      </c>
    </row>
    <row r="57" spans="1:2" ht="12.75" customHeight="1">
      <c r="A57" s="52"/>
      <c r="B57" s="85" t="s">
        <v>22</v>
      </c>
    </row>
    <row r="58" spans="1:2" ht="25.5" customHeight="1">
      <c r="A58" s="52"/>
      <c r="B58" s="85" t="s">
        <v>20</v>
      </c>
    </row>
    <row r="59" spans="1:2" ht="12.75" customHeight="1">
      <c r="A59" s="52"/>
      <c r="B59" s="85"/>
    </row>
    <row r="60" spans="1:2" ht="25.5" customHeight="1">
      <c r="A60" s="52" t="s">
        <v>120</v>
      </c>
      <c r="B60" s="85" t="s">
        <v>192</v>
      </c>
    </row>
    <row r="61" spans="1:2" ht="12.75" customHeight="1">
      <c r="A61" s="52"/>
      <c r="B61" s="85"/>
    </row>
    <row r="62" spans="1:2" ht="26.25" customHeight="1">
      <c r="A62" s="52" t="s">
        <v>204</v>
      </c>
      <c r="B62" s="85" t="s">
        <v>278</v>
      </c>
    </row>
    <row r="63" spans="1:2" ht="27.75" customHeight="1">
      <c r="A63" s="52"/>
      <c r="B63" s="85" t="s">
        <v>279</v>
      </c>
    </row>
    <row r="64" spans="1:2" ht="12.75" customHeight="1">
      <c r="A64" s="52"/>
      <c r="B64" s="85"/>
    </row>
    <row r="65" spans="1:2" ht="25.5" customHeight="1">
      <c r="A65" s="52" t="s">
        <v>121</v>
      </c>
      <c r="B65" s="85" t="s">
        <v>19</v>
      </c>
    </row>
    <row r="66" spans="1:2" ht="12.75" customHeight="1">
      <c r="A66" s="52"/>
      <c r="B66" s="85" t="s">
        <v>257</v>
      </c>
    </row>
    <row r="67" spans="1:2" ht="12.75" customHeight="1">
      <c r="A67" s="52"/>
      <c r="B67" s="85" t="s">
        <v>18</v>
      </c>
    </row>
    <row r="68" spans="1:2" ht="12.75" customHeight="1">
      <c r="A68" s="52"/>
      <c r="B68" s="85"/>
    </row>
    <row r="69" spans="1:2" ht="25.5" customHeight="1">
      <c r="A69" s="52" t="s">
        <v>122</v>
      </c>
      <c r="B69" s="85" t="s">
        <v>256</v>
      </c>
    </row>
    <row r="70" spans="1:2" ht="12.75" customHeight="1">
      <c r="A70" s="52"/>
      <c r="B70" s="85"/>
    </row>
    <row r="71" spans="1:2" ht="12.75" customHeight="1">
      <c r="A71" s="52" t="s">
        <v>63</v>
      </c>
      <c r="B71" s="85" t="s">
        <v>0</v>
      </c>
    </row>
    <row r="72" spans="1:2" ht="12.75" customHeight="1">
      <c r="A72" s="52"/>
      <c r="B72" s="85"/>
    </row>
    <row r="73" spans="1:2" ht="25.5" customHeight="1">
      <c r="A73" s="52" t="s">
        <v>123</v>
      </c>
      <c r="B73" s="85" t="s">
        <v>16</v>
      </c>
    </row>
    <row r="74" spans="1:2" ht="12.75" customHeight="1">
      <c r="A74" s="52"/>
      <c r="B74" s="85" t="s">
        <v>17</v>
      </c>
    </row>
    <row r="75" spans="1:2" ht="12.75" customHeight="1">
      <c r="A75" s="52"/>
      <c r="B75" s="85"/>
    </row>
    <row r="76" spans="1:2" ht="12.75" customHeight="1">
      <c r="A76" s="52" t="s">
        <v>124</v>
      </c>
      <c r="B76" s="85" t="s">
        <v>1</v>
      </c>
    </row>
    <row r="77" spans="1:2" ht="12.75" customHeight="1">
      <c r="A77" s="52"/>
      <c r="B77" s="85"/>
    </row>
    <row r="78" spans="1:2" ht="25.5" customHeight="1">
      <c r="A78" s="52" t="s">
        <v>125</v>
      </c>
      <c r="B78" s="85" t="s">
        <v>14</v>
      </c>
    </row>
    <row r="79" ht="25.5">
      <c r="B79" s="83" t="s">
        <v>15</v>
      </c>
    </row>
    <row r="80" ht="12.75">
      <c r="B80" s="85"/>
    </row>
  </sheetData>
  <sheetProtection/>
  <mergeCells count="3">
    <mergeCell ref="A2:B2"/>
    <mergeCell ref="A4:B4"/>
    <mergeCell ref="A6:B6"/>
  </mergeCells>
  <printOptions/>
  <pageMargins left="0.75" right="0.75" top="1" bottom="0.8" header="0.5" footer="0.5"/>
  <pageSetup horizontalDpi="600" verticalDpi="600" orientation="landscape" scale="85" r:id="rId1"/>
  <headerFooter alignWithMargins="0">
    <oddHeader xml:space="preserve">&amp;L&amp;"Times New Roman,Bold"&amp;14HEDS Financial Aid Survey, Instructions </oddHeader>
  </headerFooter>
</worksheet>
</file>

<file path=xl/worksheets/sheet3.xml><?xml version="1.0" encoding="utf-8"?>
<worksheet xmlns="http://schemas.openxmlformats.org/spreadsheetml/2006/main" xmlns:r="http://schemas.openxmlformats.org/officeDocument/2006/relationships">
  <dimension ref="A1:L28"/>
  <sheetViews>
    <sheetView showGridLines="0" tabSelected="1" zoomScalePageLayoutView="0" workbookViewId="0" topLeftCell="A1">
      <selection activeCell="B8" sqref="B8"/>
    </sheetView>
  </sheetViews>
  <sheetFormatPr defaultColWidth="9.140625" defaultRowHeight="12.75"/>
  <cols>
    <col min="1" max="1" width="16.00390625" style="15" customWidth="1"/>
    <col min="2" max="2" width="62.57421875" style="0" customWidth="1"/>
  </cols>
  <sheetData>
    <row r="1" spans="1:12" ht="23.25">
      <c r="A1" s="158" t="s">
        <v>367</v>
      </c>
      <c r="B1" s="159"/>
      <c r="C1" s="14"/>
      <c r="D1" s="14"/>
      <c r="E1" s="14"/>
      <c r="F1" s="14"/>
      <c r="G1" s="14"/>
      <c r="H1" s="14"/>
      <c r="I1" s="14"/>
      <c r="J1" s="14"/>
      <c r="K1" s="14"/>
      <c r="L1" s="14"/>
    </row>
    <row r="2" spans="1:12" ht="12.75">
      <c r="A2" s="14" t="s">
        <v>24</v>
      </c>
      <c r="B2" s="21">
        <v>203535</v>
      </c>
      <c r="C2" s="14"/>
      <c r="D2" s="14"/>
      <c r="E2" s="14"/>
      <c r="F2" s="14"/>
      <c r="G2" s="14"/>
      <c r="H2" s="14"/>
      <c r="I2" s="14"/>
      <c r="J2" s="14"/>
      <c r="K2" s="14"/>
      <c r="L2" s="14"/>
    </row>
    <row r="3" spans="1:12" ht="13.5" thickBot="1">
      <c r="A3" s="14"/>
      <c r="B3" s="14"/>
      <c r="C3" s="14"/>
      <c r="D3" s="14"/>
      <c r="E3" s="14"/>
      <c r="F3" s="14"/>
      <c r="G3" s="14"/>
      <c r="H3" s="14"/>
      <c r="I3" s="14"/>
      <c r="J3" s="14"/>
      <c r="K3" s="14"/>
      <c r="L3" s="14"/>
    </row>
    <row r="4" spans="1:12" ht="12.75">
      <c r="A4" s="17" t="s">
        <v>39</v>
      </c>
      <c r="B4" s="16"/>
      <c r="C4" s="14"/>
      <c r="D4" s="14"/>
      <c r="E4" s="14"/>
      <c r="F4" s="14"/>
      <c r="G4" s="14"/>
      <c r="H4" s="14"/>
      <c r="I4" s="14"/>
      <c r="J4" s="14"/>
      <c r="K4" s="14"/>
      <c r="L4" s="14"/>
    </row>
    <row r="5" spans="1:12" ht="12.75">
      <c r="A5" s="18" t="s">
        <v>40</v>
      </c>
      <c r="B5" s="183" t="s">
        <v>369</v>
      </c>
      <c r="C5" s="14"/>
      <c r="D5" s="14"/>
      <c r="E5" s="14"/>
      <c r="F5" s="14"/>
      <c r="G5" s="14"/>
      <c r="H5" s="14"/>
      <c r="I5" s="14"/>
      <c r="J5" s="14"/>
      <c r="K5" s="14"/>
      <c r="L5" s="14"/>
    </row>
    <row r="6" spans="1:12" ht="12.75">
      <c r="A6" s="18" t="s">
        <v>23</v>
      </c>
      <c r="B6" s="183" t="s">
        <v>370</v>
      </c>
      <c r="C6" s="14"/>
      <c r="D6" s="14"/>
      <c r="E6" s="14"/>
      <c r="F6" s="14"/>
      <c r="G6" s="14"/>
      <c r="H6" s="14"/>
      <c r="I6" s="14"/>
      <c r="J6" s="14"/>
      <c r="K6" s="14"/>
      <c r="L6" s="14"/>
    </row>
    <row r="7" spans="1:12" ht="12.75">
      <c r="A7" s="18" t="s">
        <v>25</v>
      </c>
      <c r="B7" s="183" t="s">
        <v>371</v>
      </c>
      <c r="C7" s="14"/>
      <c r="D7" s="14"/>
      <c r="E7" s="14"/>
      <c r="F7" s="14"/>
      <c r="G7" s="14"/>
      <c r="H7" s="14"/>
      <c r="I7" s="14"/>
      <c r="J7" s="14"/>
      <c r="K7" s="14"/>
      <c r="L7" s="14"/>
    </row>
    <row r="8" spans="1:12" ht="13.5" thickBot="1">
      <c r="A8" s="19" t="s">
        <v>38</v>
      </c>
      <c r="B8" s="184">
        <v>39786</v>
      </c>
      <c r="C8" s="14"/>
      <c r="D8" s="14"/>
      <c r="E8" s="14"/>
      <c r="F8" s="14"/>
      <c r="G8" s="14"/>
      <c r="H8" s="14"/>
      <c r="I8" s="14"/>
      <c r="J8" s="14"/>
      <c r="K8" s="14"/>
      <c r="L8" s="14"/>
    </row>
    <row r="9" spans="1:12" ht="13.5" thickBot="1">
      <c r="A9" s="14"/>
      <c r="B9" s="14"/>
      <c r="C9" s="14"/>
      <c r="D9" s="14"/>
      <c r="E9" s="14"/>
      <c r="F9" s="14"/>
      <c r="G9" s="14"/>
      <c r="H9" s="14"/>
      <c r="I9" s="14"/>
      <c r="J9" s="14"/>
      <c r="K9" s="14"/>
      <c r="L9" s="14"/>
    </row>
    <row r="10" spans="1:12" ht="13.5">
      <c r="A10" s="161" t="s">
        <v>104</v>
      </c>
      <c r="B10" s="162"/>
      <c r="C10" s="14"/>
      <c r="D10" s="14"/>
      <c r="E10" s="14"/>
      <c r="F10" s="14"/>
      <c r="G10" s="14"/>
      <c r="H10" s="14"/>
      <c r="I10" s="14"/>
      <c r="J10" s="14"/>
      <c r="K10" s="14"/>
      <c r="L10" s="14"/>
    </row>
    <row r="11" spans="1:12" ht="13.5">
      <c r="A11" s="160" t="s">
        <v>105</v>
      </c>
      <c r="B11" s="155"/>
      <c r="C11" s="14"/>
      <c r="D11" s="14"/>
      <c r="E11" s="14"/>
      <c r="F11" s="14"/>
      <c r="G11" s="14"/>
      <c r="H11" s="14"/>
      <c r="I11" s="14"/>
      <c r="J11" s="14"/>
      <c r="K11" s="14"/>
      <c r="L11" s="14"/>
    </row>
    <row r="12" spans="1:12" ht="15.75" hidden="1">
      <c r="A12" s="160"/>
      <c r="B12" s="155"/>
      <c r="C12" s="14"/>
      <c r="D12" s="14"/>
      <c r="E12" s="14"/>
      <c r="F12" s="14"/>
      <c r="G12" s="14"/>
      <c r="H12" s="14"/>
      <c r="I12" s="14"/>
      <c r="J12" s="14"/>
      <c r="K12" s="14"/>
      <c r="L12" s="14"/>
    </row>
    <row r="13" spans="1:12" ht="15">
      <c r="A13" s="36"/>
      <c r="B13" s="35"/>
      <c r="C13" s="14"/>
      <c r="D13" s="14"/>
      <c r="E13" s="14"/>
      <c r="F13" s="14"/>
      <c r="G13" s="14"/>
      <c r="H13" s="14"/>
      <c r="I13" s="14"/>
      <c r="J13" s="14"/>
      <c r="K13" s="14"/>
      <c r="L13" s="14"/>
    </row>
    <row r="14" spans="1:12" ht="54" customHeight="1">
      <c r="A14" s="154" t="s">
        <v>106</v>
      </c>
      <c r="B14" s="155"/>
      <c r="C14" s="14"/>
      <c r="D14" s="14"/>
      <c r="E14" s="14"/>
      <c r="F14" s="14"/>
      <c r="G14" s="14"/>
      <c r="H14" s="14"/>
      <c r="I14" s="14"/>
      <c r="J14" s="14"/>
      <c r="K14" s="14"/>
      <c r="L14" s="14"/>
    </row>
    <row r="15" spans="1:12" ht="15">
      <c r="A15" s="36"/>
      <c r="B15" s="35"/>
      <c r="C15" s="14"/>
      <c r="D15" s="14"/>
      <c r="E15" s="14"/>
      <c r="F15" s="14"/>
      <c r="G15" s="14"/>
      <c r="H15" s="14"/>
      <c r="I15" s="14"/>
      <c r="J15" s="14"/>
      <c r="K15" s="14"/>
      <c r="L15" s="14"/>
    </row>
    <row r="16" spans="1:12" ht="81" customHeight="1">
      <c r="A16" s="154" t="s">
        <v>107</v>
      </c>
      <c r="B16" s="155"/>
      <c r="C16" s="14"/>
      <c r="D16" s="14"/>
      <c r="E16" s="14"/>
      <c r="F16" s="14"/>
      <c r="G16" s="14"/>
      <c r="H16" s="14"/>
      <c r="I16" s="14"/>
      <c r="J16" s="14"/>
      <c r="K16" s="14"/>
      <c r="L16" s="14"/>
    </row>
    <row r="17" spans="1:12" ht="12.75">
      <c r="A17" s="37"/>
      <c r="B17" s="35"/>
      <c r="C17" s="14"/>
      <c r="D17" s="14"/>
      <c r="E17" s="14"/>
      <c r="F17" s="14"/>
      <c r="G17" s="14"/>
      <c r="H17" s="14"/>
      <c r="I17" s="14"/>
      <c r="J17" s="14"/>
      <c r="K17" s="14"/>
      <c r="L17" s="14"/>
    </row>
    <row r="18" spans="1:12" ht="89.25">
      <c r="A18" s="38">
        <v>1</v>
      </c>
      <c r="B18" s="39" t="s">
        <v>108</v>
      </c>
      <c r="C18" s="14"/>
      <c r="D18" s="14"/>
      <c r="E18" s="14"/>
      <c r="F18" s="14"/>
      <c r="G18" s="14"/>
      <c r="H18" s="14"/>
      <c r="I18" s="14"/>
      <c r="J18" s="14"/>
      <c r="K18" s="14"/>
      <c r="L18" s="14"/>
    </row>
    <row r="19" spans="1:12" ht="12.75">
      <c r="A19" s="38"/>
      <c r="B19" s="40"/>
      <c r="C19" s="14"/>
      <c r="D19" s="14"/>
      <c r="E19" s="14"/>
      <c r="F19" s="14"/>
      <c r="G19" s="14"/>
      <c r="H19" s="14"/>
      <c r="I19" s="14"/>
      <c r="J19" s="14"/>
      <c r="K19" s="14"/>
      <c r="L19" s="14"/>
    </row>
    <row r="20" spans="1:12" ht="38.25">
      <c r="A20" s="38">
        <v>2</v>
      </c>
      <c r="B20" s="39" t="s">
        <v>109</v>
      </c>
      <c r="C20" s="14"/>
      <c r="D20" s="14"/>
      <c r="E20" s="14"/>
      <c r="F20" s="14"/>
      <c r="G20" s="14"/>
      <c r="H20" s="14"/>
      <c r="I20" s="14"/>
      <c r="J20" s="14"/>
      <c r="K20" s="14"/>
      <c r="L20" s="14"/>
    </row>
    <row r="21" spans="1:12" ht="12.75">
      <c r="A21" s="38"/>
      <c r="B21" s="35"/>
      <c r="C21" s="14"/>
      <c r="D21" s="14"/>
      <c r="E21" s="14"/>
      <c r="F21" s="14"/>
      <c r="G21" s="14"/>
      <c r="H21" s="14"/>
      <c r="I21" s="14"/>
      <c r="J21" s="14"/>
      <c r="K21" s="14"/>
      <c r="L21" s="14"/>
    </row>
    <row r="22" spans="1:12" ht="76.5">
      <c r="A22" s="38">
        <v>3</v>
      </c>
      <c r="B22" s="35" t="s">
        <v>110</v>
      </c>
      <c r="C22" s="14"/>
      <c r="D22" s="14"/>
      <c r="E22" s="14"/>
      <c r="F22" s="14"/>
      <c r="G22" s="14"/>
      <c r="H22" s="14"/>
      <c r="I22" s="14"/>
      <c r="J22" s="14"/>
      <c r="K22" s="14"/>
      <c r="L22" s="14"/>
    </row>
    <row r="23" spans="1:12" ht="12.75">
      <c r="A23" s="38"/>
      <c r="B23" s="35"/>
      <c r="C23" s="14"/>
      <c r="D23" s="14"/>
      <c r="E23" s="14"/>
      <c r="F23" s="14"/>
      <c r="G23" s="14"/>
      <c r="H23" s="14"/>
      <c r="I23" s="14"/>
      <c r="J23" s="14"/>
      <c r="K23" s="14"/>
      <c r="L23" s="14"/>
    </row>
    <row r="24" spans="1:12" ht="89.25">
      <c r="A24" s="38">
        <v>4</v>
      </c>
      <c r="B24" s="35" t="s">
        <v>111</v>
      </c>
      <c r="C24" s="14"/>
      <c r="D24" s="14"/>
      <c r="E24" s="14"/>
      <c r="F24" s="14"/>
      <c r="G24" s="14"/>
      <c r="H24" s="14"/>
      <c r="I24" s="14"/>
      <c r="J24" s="14"/>
      <c r="K24" s="14"/>
      <c r="L24" s="14"/>
    </row>
    <row r="25" spans="1:12" ht="12.75">
      <c r="A25" s="41"/>
      <c r="B25" s="35"/>
      <c r="C25" s="14"/>
      <c r="D25" s="14"/>
      <c r="E25" s="14"/>
      <c r="F25" s="14"/>
      <c r="G25" s="14"/>
      <c r="H25" s="14"/>
      <c r="I25" s="14"/>
      <c r="J25" s="14"/>
      <c r="K25" s="14"/>
      <c r="L25" s="14"/>
    </row>
    <row r="26" spans="1:12" ht="66" customHeight="1">
      <c r="A26" s="154" t="s">
        <v>112</v>
      </c>
      <c r="B26" s="155"/>
      <c r="C26" s="14"/>
      <c r="D26" s="14"/>
      <c r="E26" s="14"/>
      <c r="F26" s="14"/>
      <c r="G26" s="14"/>
      <c r="H26" s="14"/>
      <c r="I26" s="14"/>
      <c r="J26" s="14"/>
      <c r="K26" s="14"/>
      <c r="L26" s="14"/>
    </row>
    <row r="27" spans="1:12" ht="13.5" thickBot="1">
      <c r="A27" s="156"/>
      <c r="B27" s="157"/>
      <c r="C27" s="14"/>
      <c r="D27" s="14"/>
      <c r="E27" s="14"/>
      <c r="F27" s="14"/>
      <c r="G27" s="14"/>
      <c r="H27" s="14"/>
      <c r="I27" s="14"/>
      <c r="J27" s="14"/>
      <c r="K27" s="14"/>
      <c r="L27" s="14"/>
    </row>
    <row r="28" spans="1:12" ht="12.75">
      <c r="A28" s="14"/>
      <c r="B28" s="14"/>
      <c r="C28" s="14"/>
      <c r="D28" s="14"/>
      <c r="E28" s="14"/>
      <c r="F28" s="14"/>
      <c r="G28" s="14"/>
      <c r="H28" s="14"/>
      <c r="I28" s="14"/>
      <c r="J28" s="14"/>
      <c r="K28" s="14"/>
      <c r="L28" s="14"/>
    </row>
  </sheetData>
  <sheetProtection sheet="1" objects="1" scenarios="1"/>
  <mergeCells count="8">
    <mergeCell ref="A26:B26"/>
    <mergeCell ref="A27:B27"/>
    <mergeCell ref="A1:B1"/>
    <mergeCell ref="A11:B11"/>
    <mergeCell ref="A12:B12"/>
    <mergeCell ref="A14:B14"/>
    <mergeCell ref="A16:B16"/>
    <mergeCell ref="A10:B10"/>
  </mergeCells>
  <printOptions horizontalCentered="1"/>
  <pageMargins left="0.5" right="0.5" top="0.5" bottom="0.5" header="0.5" footer="0.5"/>
  <pageSetup horizontalDpi="600" verticalDpi="600" orientation="portrait" r:id="rId1"/>
  <rowBreaks count="1" manualBreakCount="1">
    <brk id="9" max="1" man="1"/>
  </rowBreaks>
</worksheet>
</file>

<file path=xl/worksheets/sheet4.xml><?xml version="1.0" encoding="utf-8"?>
<worksheet xmlns="http://schemas.openxmlformats.org/spreadsheetml/2006/main" xmlns:r="http://schemas.openxmlformats.org/officeDocument/2006/relationships">
  <dimension ref="A1:M179"/>
  <sheetViews>
    <sheetView zoomScaleSheetLayoutView="75" workbookViewId="0" topLeftCell="A1">
      <selection activeCell="A1" sqref="A1"/>
    </sheetView>
  </sheetViews>
  <sheetFormatPr defaultColWidth="9.140625" defaultRowHeight="12.75"/>
  <cols>
    <col min="1" max="1" width="39.7109375" style="1" customWidth="1"/>
    <col min="2" max="2" width="5.7109375" style="1" customWidth="1"/>
    <col min="3" max="3" width="9.140625" style="1" customWidth="1"/>
    <col min="4" max="4" width="9.8515625" style="1" customWidth="1"/>
    <col min="5" max="5" width="1.28515625" style="1" customWidth="1"/>
    <col min="6" max="7" width="12.140625" style="1" customWidth="1"/>
    <col min="8" max="8" width="14.140625" style="1" customWidth="1"/>
    <col min="9" max="9" width="1.28515625" style="1" customWidth="1"/>
    <col min="10" max="10" width="10.140625" style="1" customWidth="1"/>
    <col min="11" max="11" width="9.421875" style="1" customWidth="1"/>
    <col min="12" max="12" width="10.8515625" style="1" customWidth="1"/>
    <col min="13" max="16384" width="9.140625" style="1" customWidth="1"/>
  </cols>
  <sheetData>
    <row r="1" spans="1:13" ht="12.75">
      <c r="A1" s="57" t="str">
        <f>IF(LEN(General!A1)&gt;0,General!A1,"")</f>
        <v>Kenyon College</v>
      </c>
      <c r="B1" s="13"/>
      <c r="C1" s="13"/>
      <c r="D1" s="13"/>
      <c r="E1" s="13"/>
      <c r="F1" s="13"/>
      <c r="G1" s="13"/>
      <c r="H1" s="13"/>
      <c r="I1" s="13"/>
      <c r="J1" s="13"/>
      <c r="K1" s="13"/>
      <c r="L1" s="13"/>
      <c r="M1" s="13"/>
    </row>
    <row r="2" spans="1:13" ht="11.25">
      <c r="A2" s="13"/>
      <c r="B2" s="13"/>
      <c r="C2" s="13"/>
      <c r="D2" s="13"/>
      <c r="E2" s="13"/>
      <c r="F2" s="13"/>
      <c r="G2" s="13"/>
      <c r="H2" s="13"/>
      <c r="I2" s="13"/>
      <c r="J2" s="13"/>
      <c r="K2" s="13"/>
      <c r="L2" s="13"/>
      <c r="M2" s="13"/>
    </row>
    <row r="3" spans="1:13" ht="12.75">
      <c r="A3" s="57" t="s">
        <v>136</v>
      </c>
      <c r="B3" s="13"/>
      <c r="C3" s="13"/>
      <c r="D3" s="13"/>
      <c r="E3" s="13"/>
      <c r="F3" s="13"/>
      <c r="G3" s="13"/>
      <c r="H3" s="13"/>
      <c r="I3" s="13"/>
      <c r="J3" s="13"/>
      <c r="K3" s="13"/>
      <c r="L3" s="13"/>
      <c r="M3" s="13"/>
    </row>
    <row r="4" spans="1:13" ht="12" thickBot="1">
      <c r="A4" s="20"/>
      <c r="B4" s="13"/>
      <c r="C4" s="13"/>
      <c r="D4" s="13"/>
      <c r="E4" s="13"/>
      <c r="F4" s="20" t="s">
        <v>173</v>
      </c>
      <c r="G4" s="13"/>
      <c r="H4" s="13"/>
      <c r="I4" s="13"/>
      <c r="J4" s="20" t="s">
        <v>174</v>
      </c>
      <c r="K4" s="13"/>
      <c r="L4" s="13"/>
      <c r="M4" s="13"/>
    </row>
    <row r="5" spans="1:13" ht="12.75" thickTop="1">
      <c r="A5" s="2"/>
      <c r="B5" s="3"/>
      <c r="C5" s="3"/>
      <c r="D5" s="3"/>
      <c r="E5" s="3"/>
      <c r="F5" s="3" t="s">
        <v>151</v>
      </c>
      <c r="G5" s="3" t="s">
        <v>151</v>
      </c>
      <c r="H5" s="3" t="s">
        <v>152</v>
      </c>
      <c r="I5" s="3"/>
      <c r="J5" s="163" t="s">
        <v>156</v>
      </c>
      <c r="K5" s="164"/>
      <c r="L5" s="4"/>
      <c r="M5" s="13"/>
    </row>
    <row r="6" spans="1:13" ht="12">
      <c r="A6" s="5"/>
      <c r="B6" s="6"/>
      <c r="C6" s="165" t="s">
        <v>175</v>
      </c>
      <c r="D6" s="165" t="s">
        <v>178</v>
      </c>
      <c r="E6" s="167"/>
      <c r="F6" s="165" t="s">
        <v>162</v>
      </c>
      <c r="G6" s="167" t="s">
        <v>172</v>
      </c>
      <c r="H6" s="165" t="s">
        <v>162</v>
      </c>
      <c r="I6" s="167"/>
      <c r="J6" s="167" t="s">
        <v>32</v>
      </c>
      <c r="K6" s="167" t="s">
        <v>33</v>
      </c>
      <c r="L6" s="169" t="s">
        <v>176</v>
      </c>
      <c r="M6" s="13"/>
    </row>
    <row r="7" spans="1:13" ht="12">
      <c r="A7" s="5"/>
      <c r="B7" s="6"/>
      <c r="C7" s="166"/>
      <c r="D7" s="166"/>
      <c r="E7" s="168"/>
      <c r="F7" s="166"/>
      <c r="G7" s="168"/>
      <c r="H7" s="166"/>
      <c r="I7" s="168"/>
      <c r="J7" s="168"/>
      <c r="K7" s="168"/>
      <c r="L7" s="170"/>
      <c r="M7" s="13"/>
    </row>
    <row r="8" spans="1:13" ht="12">
      <c r="A8" s="5"/>
      <c r="B8" s="6" t="s">
        <v>31</v>
      </c>
      <c r="C8" s="22" t="s">
        <v>41</v>
      </c>
      <c r="D8" s="22" t="s">
        <v>42</v>
      </c>
      <c r="E8" s="22"/>
      <c r="F8" s="22" t="s">
        <v>43</v>
      </c>
      <c r="G8" s="22" t="s">
        <v>44</v>
      </c>
      <c r="H8" s="22" t="s">
        <v>45</v>
      </c>
      <c r="I8" s="22"/>
      <c r="J8" s="22" t="s">
        <v>46</v>
      </c>
      <c r="K8" s="22" t="s">
        <v>47</v>
      </c>
      <c r="L8" s="23" t="s">
        <v>48</v>
      </c>
      <c r="M8" s="13"/>
    </row>
    <row r="9" spans="1:13" ht="12">
      <c r="A9" s="80" t="s">
        <v>26</v>
      </c>
      <c r="B9" s="8"/>
      <c r="C9" s="9"/>
      <c r="D9" s="9"/>
      <c r="E9" s="9"/>
      <c r="F9" s="9"/>
      <c r="G9" s="9"/>
      <c r="H9" s="9"/>
      <c r="I9" s="9"/>
      <c r="J9" s="9"/>
      <c r="K9" s="9"/>
      <c r="L9" s="10"/>
      <c r="M9" s="13"/>
    </row>
    <row r="10" spans="1:13" ht="12">
      <c r="A10" s="11" t="s">
        <v>27</v>
      </c>
      <c r="B10" s="8"/>
      <c r="C10" s="9"/>
      <c r="D10" s="9"/>
      <c r="E10" s="9"/>
      <c r="F10" s="9"/>
      <c r="G10" s="9"/>
      <c r="H10" s="9"/>
      <c r="I10" s="9"/>
      <c r="J10" s="9"/>
      <c r="K10" s="9"/>
      <c r="L10" s="10"/>
      <c r="M10" s="13"/>
    </row>
    <row r="11" spans="1:13" ht="12">
      <c r="A11" s="12" t="s">
        <v>29</v>
      </c>
      <c r="B11" s="8">
        <v>1</v>
      </c>
      <c r="C11" s="58">
        <v>485</v>
      </c>
      <c r="D11" s="59"/>
      <c r="E11" s="59"/>
      <c r="F11" s="59"/>
      <c r="G11" s="59"/>
      <c r="H11" s="59"/>
      <c r="I11" s="59"/>
      <c r="J11" s="59"/>
      <c r="K11" s="59"/>
      <c r="L11" s="60"/>
      <c r="M11" s="13"/>
    </row>
    <row r="12" spans="1:13" ht="12">
      <c r="A12" s="12" t="s">
        <v>115</v>
      </c>
      <c r="B12" s="8">
        <v>2</v>
      </c>
      <c r="C12" s="58">
        <v>179</v>
      </c>
      <c r="D12" s="59"/>
      <c r="E12" s="59"/>
      <c r="F12" s="61">
        <v>1369000</v>
      </c>
      <c r="G12" s="61">
        <v>0</v>
      </c>
      <c r="H12" s="61">
        <v>66890</v>
      </c>
      <c r="I12" s="59"/>
      <c r="J12" s="61">
        <v>11959</v>
      </c>
      <c r="K12" s="61">
        <v>0</v>
      </c>
      <c r="L12" s="63">
        <f>F12+G12+H12+J12+K12</f>
        <v>1447849</v>
      </c>
      <c r="M12" s="13"/>
    </row>
    <row r="13" spans="1:13" ht="12">
      <c r="A13" s="11" t="s">
        <v>28</v>
      </c>
      <c r="B13" s="8"/>
      <c r="C13" s="59"/>
      <c r="D13" s="59"/>
      <c r="E13" s="59"/>
      <c r="F13" s="62"/>
      <c r="G13" s="62"/>
      <c r="H13" s="62"/>
      <c r="I13" s="59"/>
      <c r="J13" s="62"/>
      <c r="K13" s="62"/>
      <c r="L13" s="64"/>
      <c r="M13" s="13"/>
    </row>
    <row r="14" spans="1:13" ht="12">
      <c r="A14" s="12" t="s">
        <v>29</v>
      </c>
      <c r="B14" s="8">
        <v>3</v>
      </c>
      <c r="C14" s="58">
        <v>87</v>
      </c>
      <c r="D14" s="59"/>
      <c r="E14" s="59"/>
      <c r="F14" s="62"/>
      <c r="G14" s="62"/>
      <c r="H14" s="62"/>
      <c r="I14" s="59"/>
      <c r="J14" s="62"/>
      <c r="K14" s="62"/>
      <c r="L14" s="64"/>
      <c r="M14" s="13"/>
    </row>
    <row r="15" spans="1:13" ht="12">
      <c r="A15" s="12" t="s">
        <v>115</v>
      </c>
      <c r="B15" s="8">
        <v>4</v>
      </c>
      <c r="C15" s="58">
        <v>144</v>
      </c>
      <c r="D15" s="59"/>
      <c r="E15" s="59"/>
      <c r="F15" s="61">
        <v>897500</v>
      </c>
      <c r="G15" s="61">
        <v>0</v>
      </c>
      <c r="H15" s="61">
        <v>79350</v>
      </c>
      <c r="I15" s="59"/>
      <c r="J15" s="61">
        <v>145404</v>
      </c>
      <c r="K15" s="61">
        <v>0</v>
      </c>
      <c r="L15" s="63">
        <f>F15+G15+H15+J15+K15</f>
        <v>1122254</v>
      </c>
      <c r="M15" s="13"/>
    </row>
    <row r="16" spans="1:13" ht="12">
      <c r="A16" s="7" t="s">
        <v>30</v>
      </c>
      <c r="B16" s="8">
        <v>5</v>
      </c>
      <c r="C16" s="65">
        <f>SUM(C11:C12,C14:C15)</f>
        <v>895</v>
      </c>
      <c r="D16" s="66"/>
      <c r="E16" s="66"/>
      <c r="F16" s="67">
        <f>SUM(F12,F15)</f>
        <v>2266500</v>
      </c>
      <c r="G16" s="67">
        <f>SUM(G12,G15)</f>
        <v>0</v>
      </c>
      <c r="H16" s="67">
        <f>SUM(H12,H15)</f>
        <v>146240</v>
      </c>
      <c r="I16" s="66"/>
      <c r="J16" s="67">
        <f>SUM(J12,J15)</f>
        <v>157363</v>
      </c>
      <c r="K16" s="67">
        <f>SUM(K12,K15)</f>
        <v>0</v>
      </c>
      <c r="L16" s="69">
        <f>SUM(L12,L15)</f>
        <v>2570103</v>
      </c>
      <c r="M16" s="13"/>
    </row>
    <row r="17" spans="1:13" ht="12">
      <c r="A17" s="5"/>
      <c r="B17" s="8"/>
      <c r="C17" s="59"/>
      <c r="D17" s="59"/>
      <c r="E17" s="59"/>
      <c r="F17" s="62"/>
      <c r="G17" s="62"/>
      <c r="H17" s="62"/>
      <c r="I17" s="59"/>
      <c r="J17" s="62"/>
      <c r="K17" s="62"/>
      <c r="L17" s="64"/>
      <c r="M17" s="13"/>
    </row>
    <row r="18" spans="1:13" ht="12">
      <c r="A18" s="80" t="s">
        <v>166</v>
      </c>
      <c r="B18" s="8"/>
      <c r="C18" s="59"/>
      <c r="D18" s="59"/>
      <c r="E18" s="59"/>
      <c r="F18" s="62"/>
      <c r="G18" s="62"/>
      <c r="H18" s="62"/>
      <c r="I18" s="59"/>
      <c r="J18" s="62"/>
      <c r="K18" s="62"/>
      <c r="L18" s="64"/>
      <c r="M18" s="13"/>
    </row>
    <row r="19" spans="1:13" ht="12">
      <c r="A19" s="79" t="s">
        <v>204</v>
      </c>
      <c r="B19" s="8">
        <v>6</v>
      </c>
      <c r="C19" s="58">
        <v>0</v>
      </c>
      <c r="D19" s="61">
        <v>0</v>
      </c>
      <c r="E19" s="59"/>
      <c r="F19" s="62"/>
      <c r="G19" s="62"/>
      <c r="H19" s="62"/>
      <c r="I19" s="59"/>
      <c r="J19" s="62"/>
      <c r="K19" s="62"/>
      <c r="L19" s="64"/>
      <c r="M19" s="13"/>
    </row>
    <row r="20" spans="1:13" ht="12">
      <c r="A20" s="80"/>
      <c r="B20" s="8"/>
      <c r="C20" s="59"/>
      <c r="D20" s="59"/>
      <c r="E20" s="59"/>
      <c r="F20" s="62"/>
      <c r="G20" s="62"/>
      <c r="H20" s="62"/>
      <c r="I20" s="59"/>
      <c r="J20" s="62"/>
      <c r="K20" s="62"/>
      <c r="L20" s="64"/>
      <c r="M20" s="13"/>
    </row>
    <row r="21" spans="1:13" ht="12">
      <c r="A21" s="7" t="s">
        <v>163</v>
      </c>
      <c r="B21" s="8"/>
      <c r="C21" s="59"/>
      <c r="D21" s="59"/>
      <c r="E21" s="59"/>
      <c r="F21" s="62"/>
      <c r="G21" s="62"/>
      <c r="H21" s="62"/>
      <c r="I21" s="59"/>
      <c r="J21" s="62"/>
      <c r="K21" s="62"/>
      <c r="L21" s="64"/>
      <c r="M21" s="13"/>
    </row>
    <row r="22" spans="1:13" ht="12">
      <c r="A22" s="11" t="s">
        <v>153</v>
      </c>
      <c r="B22" s="8">
        <v>7</v>
      </c>
      <c r="C22" s="58">
        <v>84</v>
      </c>
      <c r="D22" s="61">
        <v>606795</v>
      </c>
      <c r="E22" s="59"/>
      <c r="F22" s="61">
        <v>641217</v>
      </c>
      <c r="G22" s="61">
        <v>0</v>
      </c>
      <c r="H22" s="61">
        <v>21621</v>
      </c>
      <c r="I22" s="59"/>
      <c r="J22" s="61">
        <v>145794</v>
      </c>
      <c r="K22" s="61">
        <v>19073</v>
      </c>
      <c r="L22" s="63">
        <f>F22+G22+H22+J22+K22</f>
        <v>827705</v>
      </c>
      <c r="M22" s="13"/>
    </row>
    <row r="23" spans="1:13" ht="12">
      <c r="A23" s="11" t="s">
        <v>154</v>
      </c>
      <c r="B23" s="8">
        <v>8</v>
      </c>
      <c r="C23" s="58">
        <v>80</v>
      </c>
      <c r="D23" s="61">
        <v>1351386</v>
      </c>
      <c r="E23" s="59"/>
      <c r="F23" s="61">
        <v>1017942</v>
      </c>
      <c r="G23" s="61">
        <v>0</v>
      </c>
      <c r="H23" s="61">
        <v>11100</v>
      </c>
      <c r="I23" s="59"/>
      <c r="J23" s="61">
        <v>226992</v>
      </c>
      <c r="K23" s="61">
        <v>69900</v>
      </c>
      <c r="L23" s="63">
        <f>F23+G23+H23+J23+K23</f>
        <v>1325934</v>
      </c>
      <c r="M23" s="13"/>
    </row>
    <row r="24" spans="1:13" ht="12">
      <c r="A24" s="11" t="s">
        <v>155</v>
      </c>
      <c r="B24" s="8">
        <v>9</v>
      </c>
      <c r="C24" s="58">
        <v>341</v>
      </c>
      <c r="D24" s="61">
        <v>12880939</v>
      </c>
      <c r="E24" s="59"/>
      <c r="F24" s="61">
        <v>11100988</v>
      </c>
      <c r="G24" s="61">
        <v>0</v>
      </c>
      <c r="H24" s="61">
        <v>420547</v>
      </c>
      <c r="I24" s="59"/>
      <c r="J24" s="61">
        <v>723257</v>
      </c>
      <c r="K24" s="61">
        <v>262149</v>
      </c>
      <c r="L24" s="63">
        <f>F24+G24+H24+J24+K24</f>
        <v>12506941</v>
      </c>
      <c r="M24" s="13"/>
    </row>
    <row r="25" spans="1:13" ht="12">
      <c r="A25" s="7" t="s">
        <v>30</v>
      </c>
      <c r="B25" s="8">
        <v>10</v>
      </c>
      <c r="C25" s="65">
        <f>SUM(C22:C24)</f>
        <v>505</v>
      </c>
      <c r="D25" s="67">
        <f>SUM(D22:D24)</f>
        <v>14839120</v>
      </c>
      <c r="E25" s="66"/>
      <c r="F25" s="67">
        <f>SUM(F22:F24)</f>
        <v>12760147</v>
      </c>
      <c r="G25" s="67">
        <f>SUM(G22:G24)</f>
        <v>0</v>
      </c>
      <c r="H25" s="67">
        <f>SUM(H22:H24)</f>
        <v>453268</v>
      </c>
      <c r="I25" s="66"/>
      <c r="J25" s="67">
        <f>SUM(J22:J24)</f>
        <v>1096043</v>
      </c>
      <c r="K25" s="67">
        <f>SUM(K22:K24)</f>
        <v>351122</v>
      </c>
      <c r="L25" s="69">
        <f>SUM(L22:L24)</f>
        <v>14660580</v>
      </c>
      <c r="M25" s="13"/>
    </row>
    <row r="26" spans="1:13" ht="12">
      <c r="A26" s="11"/>
      <c r="B26" s="8"/>
      <c r="C26" s="59"/>
      <c r="D26" s="62"/>
      <c r="E26" s="59"/>
      <c r="F26" s="59"/>
      <c r="G26" s="59"/>
      <c r="H26" s="59"/>
      <c r="I26" s="59"/>
      <c r="J26" s="59"/>
      <c r="K26" s="59"/>
      <c r="L26" s="64"/>
      <c r="M26" s="13"/>
    </row>
    <row r="27" spans="1:13" ht="12">
      <c r="A27" s="7" t="s">
        <v>277</v>
      </c>
      <c r="B27" s="8"/>
      <c r="C27" s="59"/>
      <c r="D27" s="62"/>
      <c r="E27" s="59"/>
      <c r="F27" s="62"/>
      <c r="G27" s="62"/>
      <c r="H27" s="62"/>
      <c r="I27" s="59"/>
      <c r="J27" s="62"/>
      <c r="K27" s="62"/>
      <c r="L27" s="64"/>
      <c r="M27" s="13"/>
    </row>
    <row r="28" spans="1:13" ht="12">
      <c r="A28" s="11" t="s">
        <v>153</v>
      </c>
      <c r="B28" s="8">
        <v>11</v>
      </c>
      <c r="C28" s="58">
        <v>1</v>
      </c>
      <c r="D28" s="61">
        <v>448</v>
      </c>
      <c r="E28" s="59"/>
      <c r="F28" s="62"/>
      <c r="G28" s="62"/>
      <c r="H28" s="61">
        <v>0</v>
      </c>
      <c r="I28" s="59"/>
      <c r="J28" s="61">
        <v>3500</v>
      </c>
      <c r="K28" s="61">
        <v>0</v>
      </c>
      <c r="L28" s="63">
        <f>H28+J28+K28</f>
        <v>3500</v>
      </c>
      <c r="M28" s="13"/>
    </row>
    <row r="29" spans="1:13" ht="12">
      <c r="A29" s="11" t="s">
        <v>154</v>
      </c>
      <c r="B29" s="8">
        <v>12</v>
      </c>
      <c r="C29" s="58">
        <v>0</v>
      </c>
      <c r="D29" s="61">
        <v>0</v>
      </c>
      <c r="E29" s="59"/>
      <c r="F29" s="62"/>
      <c r="G29" s="62"/>
      <c r="H29" s="61">
        <v>0</v>
      </c>
      <c r="I29" s="59"/>
      <c r="J29" s="61">
        <v>0</v>
      </c>
      <c r="K29" s="61">
        <v>0</v>
      </c>
      <c r="L29" s="63">
        <f>H29+J29+K29</f>
        <v>0</v>
      </c>
      <c r="M29" s="13"/>
    </row>
    <row r="30" spans="1:13" ht="12">
      <c r="A30" s="11" t="s">
        <v>155</v>
      </c>
      <c r="B30" s="8">
        <v>13</v>
      </c>
      <c r="C30" s="58">
        <v>2</v>
      </c>
      <c r="D30" s="61">
        <v>80984</v>
      </c>
      <c r="E30" s="59"/>
      <c r="F30" s="62"/>
      <c r="G30" s="62"/>
      <c r="H30" s="61">
        <v>7812</v>
      </c>
      <c r="I30" s="59"/>
      <c r="J30" s="61">
        <v>0</v>
      </c>
      <c r="K30" s="61">
        <v>0</v>
      </c>
      <c r="L30" s="63">
        <f>H30+J30+K30</f>
        <v>7812</v>
      </c>
      <c r="M30" s="13"/>
    </row>
    <row r="31" spans="1:13" ht="12">
      <c r="A31" s="7" t="s">
        <v>30</v>
      </c>
      <c r="B31" s="8">
        <v>14</v>
      </c>
      <c r="C31" s="81">
        <f>SUM(C28:C30)</f>
        <v>3</v>
      </c>
      <c r="D31" s="82">
        <f>SUM(D28:D30)</f>
        <v>81432</v>
      </c>
      <c r="E31" s="66"/>
      <c r="F31" s="68"/>
      <c r="G31" s="68"/>
      <c r="H31" s="82">
        <f>SUM(H28:H30)</f>
        <v>7812</v>
      </c>
      <c r="I31" s="66"/>
      <c r="J31" s="82">
        <f>SUM(J28:J30)</f>
        <v>3500</v>
      </c>
      <c r="K31" s="82">
        <f>SUM(K28:K30)</f>
        <v>0</v>
      </c>
      <c r="L31" s="69">
        <f>SUM(L28:L30)</f>
        <v>11312</v>
      </c>
      <c r="M31" s="13"/>
    </row>
    <row r="32" spans="1:13" ht="12">
      <c r="A32" s="7"/>
      <c r="B32" s="8"/>
      <c r="C32" s="59"/>
      <c r="D32" s="62"/>
      <c r="E32" s="59"/>
      <c r="F32" s="62"/>
      <c r="G32" s="62"/>
      <c r="H32" s="62"/>
      <c r="I32" s="62"/>
      <c r="J32" s="62"/>
      <c r="K32" s="62"/>
      <c r="L32" s="64"/>
      <c r="M32" s="13"/>
    </row>
    <row r="33" spans="1:13" ht="12.75" thickBot="1">
      <c r="A33" s="24" t="s">
        <v>36</v>
      </c>
      <c r="B33" s="25">
        <v>15</v>
      </c>
      <c r="C33" s="70">
        <f>SUM(C11:C12,C14:C15,C19,C22:C24,C28:C30)</f>
        <v>1403</v>
      </c>
      <c r="D33" s="72">
        <f>SUM(D19,D22:D24,D28:D30)</f>
        <v>14920552</v>
      </c>
      <c r="E33" s="71"/>
      <c r="F33" s="72">
        <f>SUM(F12,F15,F22:F24,)</f>
        <v>15026647</v>
      </c>
      <c r="G33" s="72">
        <f>SUM(G12,G15,G22:G24,)</f>
        <v>0</v>
      </c>
      <c r="H33" s="72">
        <f>SUM(H12,H15,H22:H24,H28:H30)</f>
        <v>607320</v>
      </c>
      <c r="I33" s="71"/>
      <c r="J33" s="72">
        <f>SUM(J12,J15,J22:J24,J28:J30)</f>
        <v>1256906</v>
      </c>
      <c r="K33" s="72">
        <f>SUM(K12,K15,K22:K24,K28:K30)</f>
        <v>351122</v>
      </c>
      <c r="L33" s="72">
        <f>SUM(L12,L15,L22:L24,L28:L30)</f>
        <v>17241995</v>
      </c>
      <c r="M33" s="13"/>
    </row>
    <row r="34" spans="1:13" ht="12.75" thickTop="1">
      <c r="A34" s="53"/>
      <c r="B34" s="54"/>
      <c r="C34" s="13"/>
      <c r="D34" s="13"/>
      <c r="E34" s="13"/>
      <c r="F34" s="13"/>
      <c r="G34" s="13"/>
      <c r="H34" s="13"/>
      <c r="I34" s="13"/>
      <c r="J34" s="13"/>
      <c r="K34" s="13"/>
      <c r="L34" s="13"/>
      <c r="M34" s="13"/>
    </row>
    <row r="35" spans="1:13" ht="11.25">
      <c r="A35" s="13"/>
      <c r="B35" s="13"/>
      <c r="C35" s="13"/>
      <c r="D35" s="13"/>
      <c r="E35" s="13"/>
      <c r="F35" s="13"/>
      <c r="G35" s="13"/>
      <c r="H35" s="13"/>
      <c r="I35" s="13"/>
      <c r="J35" s="13"/>
      <c r="K35" s="13"/>
      <c r="L35" s="13"/>
      <c r="M35" s="13"/>
    </row>
    <row r="36" spans="1:13" ht="12.75">
      <c r="A36" s="57" t="s">
        <v>134</v>
      </c>
      <c r="B36" s="13"/>
      <c r="C36" s="13"/>
      <c r="D36" s="13"/>
      <c r="E36" s="13"/>
      <c r="F36" s="13"/>
      <c r="G36" s="13"/>
      <c r="H36" s="13"/>
      <c r="I36" s="13"/>
      <c r="J36" s="13"/>
      <c r="K36" s="13"/>
      <c r="L36" s="13"/>
      <c r="M36" s="13"/>
    </row>
    <row r="37" spans="1:13" ht="12" thickBot="1">
      <c r="A37" s="20"/>
      <c r="B37" s="13"/>
      <c r="C37" s="13"/>
      <c r="D37" s="13"/>
      <c r="E37" s="13"/>
      <c r="F37" s="20" t="s">
        <v>173</v>
      </c>
      <c r="G37" s="13"/>
      <c r="H37" s="13"/>
      <c r="I37" s="13"/>
      <c r="J37" s="20" t="s">
        <v>174</v>
      </c>
      <c r="K37" s="13"/>
      <c r="L37" s="13"/>
      <c r="M37" s="13"/>
    </row>
    <row r="38" spans="1:13" ht="12.75" thickTop="1">
      <c r="A38" s="2"/>
      <c r="B38" s="3"/>
      <c r="C38" s="3"/>
      <c r="D38" s="3"/>
      <c r="E38" s="3"/>
      <c r="F38" s="3" t="s">
        <v>151</v>
      </c>
      <c r="G38" s="3" t="s">
        <v>151</v>
      </c>
      <c r="H38" s="3" t="s">
        <v>152</v>
      </c>
      <c r="I38" s="3"/>
      <c r="J38" s="163" t="s">
        <v>156</v>
      </c>
      <c r="K38" s="164"/>
      <c r="L38" s="4"/>
      <c r="M38" s="13"/>
    </row>
    <row r="39" spans="1:13" ht="12">
      <c r="A39" s="5"/>
      <c r="B39" s="6"/>
      <c r="C39" s="165" t="s">
        <v>175</v>
      </c>
      <c r="D39" s="165" t="s">
        <v>177</v>
      </c>
      <c r="E39" s="167"/>
      <c r="F39" s="165" t="s">
        <v>162</v>
      </c>
      <c r="G39" s="167" t="s">
        <v>172</v>
      </c>
      <c r="H39" s="165" t="s">
        <v>162</v>
      </c>
      <c r="I39" s="167"/>
      <c r="J39" s="167" t="s">
        <v>32</v>
      </c>
      <c r="K39" s="167" t="s">
        <v>33</v>
      </c>
      <c r="L39" s="169" t="s">
        <v>176</v>
      </c>
      <c r="M39" s="13"/>
    </row>
    <row r="40" spans="1:13" ht="12">
      <c r="A40" s="5"/>
      <c r="B40" s="6"/>
      <c r="C40" s="166"/>
      <c r="D40" s="166"/>
      <c r="E40" s="168"/>
      <c r="F40" s="166"/>
      <c r="G40" s="168"/>
      <c r="H40" s="166"/>
      <c r="I40" s="168"/>
      <c r="J40" s="168"/>
      <c r="K40" s="168"/>
      <c r="L40" s="170"/>
      <c r="M40" s="13"/>
    </row>
    <row r="41" spans="1:13" ht="12">
      <c r="A41" s="5"/>
      <c r="B41" s="6" t="s">
        <v>31</v>
      </c>
      <c r="C41" s="22" t="s">
        <v>41</v>
      </c>
      <c r="D41" s="22" t="s">
        <v>42</v>
      </c>
      <c r="E41" s="22"/>
      <c r="F41" s="22" t="s">
        <v>43</v>
      </c>
      <c r="G41" s="22" t="s">
        <v>44</v>
      </c>
      <c r="H41" s="22" t="s">
        <v>45</v>
      </c>
      <c r="I41" s="22"/>
      <c r="J41" s="22" t="s">
        <v>46</v>
      </c>
      <c r="K41" s="22" t="s">
        <v>47</v>
      </c>
      <c r="L41" s="23" t="s">
        <v>48</v>
      </c>
      <c r="M41" s="13"/>
    </row>
    <row r="42" spans="1:13" ht="12">
      <c r="A42" s="80" t="s">
        <v>37</v>
      </c>
      <c r="B42" s="8"/>
      <c r="C42" s="9"/>
      <c r="D42" s="9"/>
      <c r="E42" s="9"/>
      <c r="F42" s="9"/>
      <c r="G42" s="9"/>
      <c r="H42" s="9"/>
      <c r="I42" s="9"/>
      <c r="J42" s="9"/>
      <c r="K42" s="9"/>
      <c r="L42" s="10"/>
      <c r="M42" s="13"/>
    </row>
    <row r="43" spans="1:13" ht="12">
      <c r="A43" s="11" t="s">
        <v>27</v>
      </c>
      <c r="B43" s="8"/>
      <c r="C43" s="9"/>
      <c r="D43" s="9"/>
      <c r="E43" s="9"/>
      <c r="F43" s="9"/>
      <c r="G43" s="9"/>
      <c r="H43" s="9"/>
      <c r="I43" s="9"/>
      <c r="J43" s="9"/>
      <c r="K43" s="9"/>
      <c r="L43" s="10"/>
      <c r="M43" s="13"/>
    </row>
    <row r="44" spans="1:13" ht="12">
      <c r="A44" s="12" t="s">
        <v>29</v>
      </c>
      <c r="B44" s="8">
        <v>16</v>
      </c>
      <c r="C44" s="58">
        <v>162</v>
      </c>
      <c r="D44" s="59"/>
      <c r="E44" s="59"/>
      <c r="F44" s="59"/>
      <c r="G44" s="59"/>
      <c r="H44" s="59"/>
      <c r="I44" s="59"/>
      <c r="J44" s="59"/>
      <c r="K44" s="59"/>
      <c r="L44" s="60"/>
      <c r="M44" s="13"/>
    </row>
    <row r="45" spans="1:13" ht="12">
      <c r="A45" s="12" t="s">
        <v>115</v>
      </c>
      <c r="B45" s="8">
        <v>17</v>
      </c>
      <c r="C45" s="58">
        <v>49</v>
      </c>
      <c r="D45" s="59"/>
      <c r="E45" s="59"/>
      <c r="F45" s="61">
        <v>219000</v>
      </c>
      <c r="G45" s="61">
        <v>0</v>
      </c>
      <c r="H45" s="61">
        <v>49917</v>
      </c>
      <c r="I45" s="59"/>
      <c r="J45" s="61">
        <v>5215</v>
      </c>
      <c r="K45" s="61"/>
      <c r="L45" s="63">
        <f>F45+G45+H45+J45+K45</f>
        <v>274132</v>
      </c>
      <c r="M45" s="13"/>
    </row>
    <row r="46" spans="1:13" ht="12">
      <c r="A46" s="11" t="s">
        <v>28</v>
      </c>
      <c r="B46" s="8"/>
      <c r="C46" s="59"/>
      <c r="D46" s="59"/>
      <c r="E46" s="59"/>
      <c r="F46" s="62"/>
      <c r="G46" s="62"/>
      <c r="H46" s="62"/>
      <c r="I46" s="59"/>
      <c r="J46" s="62"/>
      <c r="K46" s="62"/>
      <c r="L46" s="64"/>
      <c r="M46" s="13"/>
    </row>
    <row r="47" spans="1:13" ht="12">
      <c r="A47" s="12" t="s">
        <v>29</v>
      </c>
      <c r="B47" s="8">
        <v>18</v>
      </c>
      <c r="C47" s="58">
        <v>32</v>
      </c>
      <c r="D47" s="59"/>
      <c r="E47" s="59"/>
      <c r="F47" s="62"/>
      <c r="G47" s="62"/>
      <c r="H47" s="62"/>
      <c r="I47" s="59"/>
      <c r="J47" s="62"/>
      <c r="K47" s="62"/>
      <c r="L47" s="64"/>
      <c r="M47" s="13"/>
    </row>
    <row r="48" spans="1:13" ht="12">
      <c r="A48" s="12" t="s">
        <v>115</v>
      </c>
      <c r="B48" s="8">
        <v>19</v>
      </c>
      <c r="C48" s="58">
        <v>43</v>
      </c>
      <c r="D48" s="59"/>
      <c r="E48" s="59"/>
      <c r="F48" s="61">
        <v>185500</v>
      </c>
      <c r="G48" s="61">
        <v>0</v>
      </c>
      <c r="H48" s="61">
        <v>39870</v>
      </c>
      <c r="I48" s="59"/>
      <c r="J48" s="61">
        <v>48290</v>
      </c>
      <c r="K48" s="61">
        <v>0</v>
      </c>
      <c r="L48" s="63">
        <f>F48+G48+H48+J48+K48</f>
        <v>273660</v>
      </c>
      <c r="M48" s="13"/>
    </row>
    <row r="49" spans="1:13" ht="12">
      <c r="A49" s="7" t="s">
        <v>30</v>
      </c>
      <c r="B49" s="8">
        <v>20</v>
      </c>
      <c r="C49" s="65">
        <f>SUM(C44:C45,C47:C48)</f>
        <v>286</v>
      </c>
      <c r="D49" s="66"/>
      <c r="E49" s="66"/>
      <c r="F49" s="67">
        <f>SUM(F45,F48)</f>
        <v>404500</v>
      </c>
      <c r="G49" s="67">
        <f>SUM(G45,G48)</f>
        <v>0</v>
      </c>
      <c r="H49" s="67">
        <f>SUM(H45,H48)</f>
        <v>89787</v>
      </c>
      <c r="I49" s="66"/>
      <c r="J49" s="67">
        <f>SUM(J45,J48)</f>
        <v>53505</v>
      </c>
      <c r="K49" s="67">
        <f>SUM(K45,K48)</f>
        <v>0</v>
      </c>
      <c r="L49" s="69">
        <f>F49+G49+H49+J49+K49</f>
        <v>547792</v>
      </c>
      <c r="M49" s="13"/>
    </row>
    <row r="50" spans="1:13" ht="12">
      <c r="A50" s="5"/>
      <c r="B50" s="8"/>
      <c r="C50" s="59"/>
      <c r="D50" s="59"/>
      <c r="E50" s="59"/>
      <c r="F50" s="62"/>
      <c r="G50" s="62"/>
      <c r="H50" s="62"/>
      <c r="I50" s="59"/>
      <c r="J50" s="62"/>
      <c r="K50" s="62"/>
      <c r="L50" s="64"/>
      <c r="M50" s="13"/>
    </row>
    <row r="51" spans="1:13" ht="12">
      <c r="A51" s="80" t="s">
        <v>167</v>
      </c>
      <c r="B51" s="8"/>
      <c r="C51" s="59"/>
      <c r="D51" s="59"/>
      <c r="E51" s="59"/>
      <c r="F51" s="62"/>
      <c r="G51" s="62"/>
      <c r="H51" s="62"/>
      <c r="I51" s="59"/>
      <c r="J51" s="62"/>
      <c r="K51" s="62"/>
      <c r="L51" s="64"/>
      <c r="M51" s="13"/>
    </row>
    <row r="52" spans="1:13" ht="12">
      <c r="A52" s="79" t="s">
        <v>205</v>
      </c>
      <c r="B52" s="8">
        <v>21</v>
      </c>
      <c r="C52" s="58"/>
      <c r="D52" s="61"/>
      <c r="E52" s="59"/>
      <c r="F52" s="62"/>
      <c r="G52" s="62"/>
      <c r="H52" s="62"/>
      <c r="I52" s="59"/>
      <c r="J52" s="62"/>
      <c r="K52" s="62"/>
      <c r="L52" s="64"/>
      <c r="M52" s="13"/>
    </row>
    <row r="53" spans="1:13" ht="12">
      <c r="A53" s="80"/>
      <c r="B53" s="8"/>
      <c r="C53" s="59"/>
      <c r="D53" s="62"/>
      <c r="E53" s="59"/>
      <c r="F53" s="62"/>
      <c r="G53" s="62"/>
      <c r="H53" s="62"/>
      <c r="I53" s="59"/>
      <c r="J53" s="62"/>
      <c r="K53" s="62"/>
      <c r="L53" s="64"/>
      <c r="M53" s="13"/>
    </row>
    <row r="54" spans="1:13" ht="12">
      <c r="A54" s="7" t="s">
        <v>168</v>
      </c>
      <c r="B54" s="8"/>
      <c r="C54" s="59"/>
      <c r="D54" s="62"/>
      <c r="E54" s="59"/>
      <c r="F54" s="62"/>
      <c r="G54" s="62"/>
      <c r="H54" s="62"/>
      <c r="I54" s="59"/>
      <c r="J54" s="62"/>
      <c r="K54" s="62"/>
      <c r="L54" s="64"/>
      <c r="M54" s="13"/>
    </row>
    <row r="55" spans="1:13" ht="12">
      <c r="A55" s="11" t="s">
        <v>153</v>
      </c>
      <c r="B55" s="8">
        <v>22</v>
      </c>
      <c r="C55" s="58">
        <v>16</v>
      </c>
      <c r="D55" s="61">
        <v>110157</v>
      </c>
      <c r="E55" s="59"/>
      <c r="F55" s="61">
        <v>130979</v>
      </c>
      <c r="G55" s="61">
        <v>0</v>
      </c>
      <c r="H55" s="61">
        <v>17431</v>
      </c>
      <c r="I55" s="59"/>
      <c r="J55" s="61">
        <v>12379</v>
      </c>
      <c r="K55" s="61">
        <v>5523</v>
      </c>
      <c r="L55" s="63">
        <f>F55+G55+H55+J55+K55</f>
        <v>166312</v>
      </c>
      <c r="M55" s="13"/>
    </row>
    <row r="56" spans="1:13" ht="12">
      <c r="A56" s="11" t="s">
        <v>154</v>
      </c>
      <c r="B56" s="8">
        <v>23</v>
      </c>
      <c r="C56" s="58">
        <v>24</v>
      </c>
      <c r="D56" s="61">
        <v>410092</v>
      </c>
      <c r="E56" s="59"/>
      <c r="F56" s="61">
        <v>273764</v>
      </c>
      <c r="G56" s="61">
        <v>0</v>
      </c>
      <c r="H56" s="61">
        <v>5160</v>
      </c>
      <c r="I56" s="59"/>
      <c r="J56" s="61">
        <v>76667</v>
      </c>
      <c r="K56" s="61">
        <v>20900</v>
      </c>
      <c r="L56" s="63">
        <f>F56+G56+H56+J56+K56</f>
        <v>376491</v>
      </c>
      <c r="M56" s="13"/>
    </row>
    <row r="57" spans="1:13" ht="12">
      <c r="A57" s="11" t="s">
        <v>155</v>
      </c>
      <c r="B57" s="8">
        <v>24</v>
      </c>
      <c r="C57" s="58">
        <v>129</v>
      </c>
      <c r="D57" s="61">
        <v>5069961</v>
      </c>
      <c r="E57" s="59"/>
      <c r="F57" s="61">
        <v>4224367</v>
      </c>
      <c r="G57" s="61">
        <v>0</v>
      </c>
      <c r="H57" s="61">
        <v>218373</v>
      </c>
      <c r="I57" s="59"/>
      <c r="J57" s="61">
        <v>309164</v>
      </c>
      <c r="K57" s="61">
        <v>95149</v>
      </c>
      <c r="L57" s="63">
        <f>F57+G57+H57+J57+K57</f>
        <v>4847053</v>
      </c>
      <c r="M57" s="13"/>
    </row>
    <row r="58" spans="1:13" ht="12">
      <c r="A58" s="7" t="s">
        <v>30</v>
      </c>
      <c r="B58" s="8">
        <v>25</v>
      </c>
      <c r="C58" s="65">
        <f>SUM(C55:C57)</f>
        <v>169</v>
      </c>
      <c r="D58" s="67">
        <f>SUM(D55:D57)</f>
        <v>5590210</v>
      </c>
      <c r="E58" s="66"/>
      <c r="F58" s="67">
        <f>SUM(F55:F57)</f>
        <v>4629110</v>
      </c>
      <c r="G58" s="67">
        <f>SUM(G55:G57)</f>
        <v>0</v>
      </c>
      <c r="H58" s="67">
        <f>SUM(H55:H57)</f>
        <v>240964</v>
      </c>
      <c r="I58" s="66"/>
      <c r="J58" s="67">
        <f>SUM(J55:J57)</f>
        <v>398210</v>
      </c>
      <c r="K58" s="67">
        <f>SUM(K55:K57)</f>
        <v>121572</v>
      </c>
      <c r="L58" s="69">
        <f>F58+G58+H58+J58+K58</f>
        <v>5389856</v>
      </c>
      <c r="M58" s="13"/>
    </row>
    <row r="59" spans="1:13" ht="12">
      <c r="A59" s="11"/>
      <c r="B59" s="8"/>
      <c r="C59" s="59"/>
      <c r="D59" s="62"/>
      <c r="E59" s="59"/>
      <c r="F59" s="59"/>
      <c r="G59" s="59"/>
      <c r="H59" s="59"/>
      <c r="I59" s="59"/>
      <c r="J59" s="59"/>
      <c r="K59" s="59"/>
      <c r="L59" s="64"/>
      <c r="M59" s="13"/>
    </row>
    <row r="60" spans="1:13" ht="12">
      <c r="A60" s="7" t="s">
        <v>276</v>
      </c>
      <c r="B60" s="8"/>
      <c r="C60" s="59"/>
      <c r="D60" s="62"/>
      <c r="E60" s="59"/>
      <c r="F60" s="62"/>
      <c r="G60" s="62"/>
      <c r="H60" s="62"/>
      <c r="I60" s="59"/>
      <c r="J60" s="62"/>
      <c r="K60" s="62"/>
      <c r="L60" s="64"/>
      <c r="M60" s="13"/>
    </row>
    <row r="61" spans="1:13" ht="12">
      <c r="A61" s="11" t="s">
        <v>153</v>
      </c>
      <c r="B61" s="8">
        <v>26</v>
      </c>
      <c r="C61" s="58">
        <v>0</v>
      </c>
      <c r="D61" s="61">
        <v>0</v>
      </c>
      <c r="E61" s="59"/>
      <c r="F61" s="62"/>
      <c r="G61" s="62"/>
      <c r="H61" s="61">
        <v>0</v>
      </c>
      <c r="I61" s="59"/>
      <c r="J61" s="61">
        <v>0</v>
      </c>
      <c r="K61" s="61">
        <v>0</v>
      </c>
      <c r="L61" s="63">
        <f>H61+J61+K61</f>
        <v>0</v>
      </c>
      <c r="M61" s="13"/>
    </row>
    <row r="62" spans="1:13" ht="12">
      <c r="A62" s="11" t="s">
        <v>154</v>
      </c>
      <c r="B62" s="8">
        <v>27</v>
      </c>
      <c r="C62" s="58">
        <v>0</v>
      </c>
      <c r="D62" s="61">
        <v>0</v>
      </c>
      <c r="E62" s="59"/>
      <c r="F62" s="62"/>
      <c r="G62" s="62"/>
      <c r="H62" s="61">
        <v>0</v>
      </c>
      <c r="I62" s="59"/>
      <c r="J62" s="61">
        <v>0</v>
      </c>
      <c r="K62" s="61">
        <v>0</v>
      </c>
      <c r="L62" s="63">
        <f>H62+J62+K62</f>
        <v>0</v>
      </c>
      <c r="M62" s="13"/>
    </row>
    <row r="63" spans="1:13" ht="12">
      <c r="A63" s="11" t="s">
        <v>155</v>
      </c>
      <c r="B63" s="8">
        <v>28</v>
      </c>
      <c r="C63" s="58">
        <v>0</v>
      </c>
      <c r="D63" s="61">
        <v>0</v>
      </c>
      <c r="E63" s="59"/>
      <c r="F63" s="62"/>
      <c r="G63" s="62"/>
      <c r="H63" s="61">
        <v>0</v>
      </c>
      <c r="I63" s="59"/>
      <c r="J63" s="61">
        <v>0</v>
      </c>
      <c r="K63" s="61">
        <v>0</v>
      </c>
      <c r="L63" s="63">
        <f>H63+J63+K63</f>
        <v>0</v>
      </c>
      <c r="M63" s="13"/>
    </row>
    <row r="64" spans="1:13" ht="12">
      <c r="A64" s="7" t="s">
        <v>30</v>
      </c>
      <c r="B64" s="8">
        <v>29</v>
      </c>
      <c r="C64" s="81">
        <f>SUM(C61:C63)</f>
        <v>0</v>
      </c>
      <c r="D64" s="82">
        <f>SUM(D61:D63)</f>
        <v>0</v>
      </c>
      <c r="E64" s="66"/>
      <c r="F64" s="68"/>
      <c r="G64" s="68"/>
      <c r="H64" s="82">
        <f>SUM(H61:H63)</f>
        <v>0</v>
      </c>
      <c r="I64" s="66"/>
      <c r="J64" s="82">
        <f>SUM(J61:J63)</f>
        <v>0</v>
      </c>
      <c r="K64" s="82">
        <f>SUM(K61:K63)</f>
        <v>0</v>
      </c>
      <c r="L64" s="69">
        <f>SUM(L61:L63)</f>
        <v>0</v>
      </c>
      <c r="M64" s="13"/>
    </row>
    <row r="65" spans="1:13" ht="12">
      <c r="A65" s="7"/>
      <c r="B65" s="8"/>
      <c r="C65" s="59"/>
      <c r="D65" s="62"/>
      <c r="E65" s="59"/>
      <c r="F65" s="62"/>
      <c r="G65" s="62"/>
      <c r="H65" s="62"/>
      <c r="I65" s="62"/>
      <c r="J65" s="62"/>
      <c r="K65" s="62"/>
      <c r="L65" s="64"/>
      <c r="M65" s="13"/>
    </row>
    <row r="66" spans="1:13" ht="12.75" thickBot="1">
      <c r="A66" s="24" t="s">
        <v>36</v>
      </c>
      <c r="B66" s="25">
        <v>30</v>
      </c>
      <c r="C66" s="70">
        <f>SUM(C44:C45,C47:C48,C52,C55:C57,C61:C63)</f>
        <v>455</v>
      </c>
      <c r="D66" s="72">
        <f>SUM(D52,D55:D57,D61:D63)</f>
        <v>5590210</v>
      </c>
      <c r="E66" s="71"/>
      <c r="F66" s="72">
        <f>SUM(F45,F48,F55:F57,)</f>
        <v>5033610</v>
      </c>
      <c r="G66" s="72">
        <f>SUM(G45,G48,G55:G57,)</f>
        <v>0</v>
      </c>
      <c r="H66" s="72">
        <f>SUM(H45,H48,H55:H57,H61:H63)</f>
        <v>330751</v>
      </c>
      <c r="I66" s="71"/>
      <c r="J66" s="72">
        <f>SUM(J45,J48,J55:J57,J61:J63)</f>
        <v>451715</v>
      </c>
      <c r="K66" s="72">
        <f>SUM(K45,K48,K55:K57,K61:K63)</f>
        <v>121572</v>
      </c>
      <c r="L66" s="73">
        <f>F66+G66+H66+J66+K66</f>
        <v>5937648</v>
      </c>
      <c r="M66" s="13"/>
    </row>
    <row r="67" spans="1:13" ht="12" thickTop="1">
      <c r="A67" s="13"/>
      <c r="B67" s="13"/>
      <c r="C67" s="13"/>
      <c r="D67" s="13"/>
      <c r="E67" s="13"/>
      <c r="F67" s="13"/>
      <c r="G67" s="13"/>
      <c r="H67" s="13"/>
      <c r="I67" s="13"/>
      <c r="J67" s="13"/>
      <c r="K67" s="13"/>
      <c r="L67" s="13"/>
      <c r="M67" s="13"/>
    </row>
    <row r="68" spans="1:13" ht="11.25">
      <c r="A68" s="13"/>
      <c r="B68" s="13"/>
      <c r="C68" s="13"/>
      <c r="D68" s="13"/>
      <c r="E68" s="13"/>
      <c r="F68" s="13"/>
      <c r="G68" s="13"/>
      <c r="H68" s="13"/>
      <c r="I68" s="13"/>
      <c r="J68" s="13"/>
      <c r="K68" s="13"/>
      <c r="L68" s="13"/>
      <c r="M68" s="13"/>
    </row>
    <row r="69" spans="1:13" ht="11.25">
      <c r="A69" s="20">
        <f>IF(LEN(General!A73)&gt;0,General!A73,"")</f>
      </c>
      <c r="B69" s="13"/>
      <c r="C69" s="13"/>
      <c r="D69" s="13"/>
      <c r="E69" s="13"/>
      <c r="F69" s="13"/>
      <c r="G69" s="13"/>
      <c r="H69" s="13"/>
      <c r="I69" s="13"/>
      <c r="J69" s="13"/>
      <c r="K69" s="13"/>
      <c r="L69" s="13"/>
      <c r="M69" s="13"/>
    </row>
    <row r="70" spans="1:13" ht="11.25">
      <c r="A70" s="13"/>
      <c r="B70" s="13"/>
      <c r="C70" s="13"/>
      <c r="D70" s="13"/>
      <c r="E70" s="13"/>
      <c r="F70" s="13"/>
      <c r="G70" s="13"/>
      <c r="H70" s="13"/>
      <c r="I70" s="13"/>
      <c r="J70" s="13"/>
      <c r="K70" s="13"/>
      <c r="L70" s="13"/>
      <c r="M70" s="13"/>
    </row>
    <row r="71" spans="1:13" ht="12.75">
      <c r="A71" s="57" t="s">
        <v>254</v>
      </c>
      <c r="B71" s="13"/>
      <c r="C71" s="13"/>
      <c r="D71" s="13"/>
      <c r="E71" s="13"/>
      <c r="F71" s="13"/>
      <c r="G71" s="13"/>
      <c r="H71" s="13"/>
      <c r="I71" s="13"/>
      <c r="J71" s="13"/>
      <c r="K71" s="13"/>
      <c r="L71" s="13"/>
      <c r="M71" s="13"/>
    </row>
    <row r="72" spans="1:13" ht="11.25">
      <c r="A72" s="20" t="s">
        <v>49</v>
      </c>
      <c r="B72" s="13"/>
      <c r="C72" s="13"/>
      <c r="D72" s="13"/>
      <c r="E72" s="13"/>
      <c r="F72" s="13"/>
      <c r="G72" s="13"/>
      <c r="H72" s="13"/>
      <c r="I72" s="13"/>
      <c r="J72" s="13"/>
      <c r="K72" s="13"/>
      <c r="L72" s="13"/>
      <c r="M72" s="13"/>
    </row>
    <row r="73" spans="1:13" ht="11.25">
      <c r="A73" s="13" t="s">
        <v>128</v>
      </c>
      <c r="B73" s="13"/>
      <c r="C73" s="13"/>
      <c r="D73" s="13"/>
      <c r="E73" s="13"/>
      <c r="F73" s="13"/>
      <c r="G73" s="13"/>
      <c r="H73" s="13"/>
      <c r="I73" s="13"/>
      <c r="J73" s="13"/>
      <c r="K73" s="13"/>
      <c r="L73" s="13"/>
      <c r="M73" s="13"/>
    </row>
    <row r="74" spans="1:13" ht="11.25">
      <c r="A74" s="43" t="s">
        <v>50</v>
      </c>
      <c r="B74" s="13"/>
      <c r="C74" s="45">
        <v>28</v>
      </c>
      <c r="D74" s="13"/>
      <c r="E74" s="13"/>
      <c r="F74" s="13"/>
      <c r="G74" s="13"/>
      <c r="H74" s="13"/>
      <c r="I74" s="13"/>
      <c r="J74" s="13"/>
      <c r="K74" s="13"/>
      <c r="L74" s="13"/>
      <c r="M74" s="13"/>
    </row>
    <row r="75" spans="1:13" ht="11.25">
      <c r="A75" s="43" t="s">
        <v>51</v>
      </c>
      <c r="B75" s="13"/>
      <c r="C75" s="45">
        <v>29</v>
      </c>
      <c r="D75" s="13"/>
      <c r="E75" s="13"/>
      <c r="F75" s="13"/>
      <c r="G75" s="13"/>
      <c r="H75" s="13"/>
      <c r="I75" s="13"/>
      <c r="J75" s="13"/>
      <c r="K75" s="13"/>
      <c r="L75" s="13"/>
      <c r="M75" s="13"/>
    </row>
    <row r="76" spans="1:13" ht="11.25">
      <c r="A76" s="43" t="s">
        <v>52</v>
      </c>
      <c r="B76" s="13"/>
      <c r="C76" s="45">
        <v>39</v>
      </c>
      <c r="D76" s="13"/>
      <c r="E76" s="13"/>
      <c r="F76" s="13"/>
      <c r="G76" s="13"/>
      <c r="H76" s="13"/>
      <c r="I76" s="13"/>
      <c r="J76" s="13"/>
      <c r="K76" s="13"/>
      <c r="L76" s="13"/>
      <c r="M76" s="13"/>
    </row>
    <row r="77" spans="1:13" ht="11.25">
      <c r="A77" s="43" t="s">
        <v>53</v>
      </c>
      <c r="B77" s="13"/>
      <c r="C77" s="45">
        <v>32</v>
      </c>
      <c r="D77" s="13"/>
      <c r="E77" s="13"/>
      <c r="F77" s="13"/>
      <c r="G77" s="13"/>
      <c r="H77" s="13"/>
      <c r="I77" s="13"/>
      <c r="J77" s="13"/>
      <c r="K77" s="13"/>
      <c r="L77" s="13"/>
      <c r="M77" s="13"/>
    </row>
    <row r="78" spans="1:13" ht="11.25">
      <c r="A78" s="43" t="s">
        <v>144</v>
      </c>
      <c r="B78" s="13"/>
      <c r="C78" s="45">
        <v>15</v>
      </c>
      <c r="D78" s="13"/>
      <c r="E78" s="13"/>
      <c r="F78" s="13"/>
      <c r="G78" s="13"/>
      <c r="H78" s="13"/>
      <c r="I78" s="13"/>
      <c r="J78" s="13"/>
      <c r="K78" s="13"/>
      <c r="L78" s="13"/>
      <c r="M78" s="13"/>
    </row>
    <row r="79" spans="1:13" ht="11.25">
      <c r="A79" s="43" t="s">
        <v>169</v>
      </c>
      <c r="B79" s="13"/>
      <c r="C79" s="45">
        <v>18</v>
      </c>
      <c r="D79" s="13"/>
      <c r="E79" s="13"/>
      <c r="F79" s="13"/>
      <c r="G79" s="13"/>
      <c r="H79" s="13"/>
      <c r="I79" s="13"/>
      <c r="J79" s="13"/>
      <c r="K79" s="13"/>
      <c r="L79" s="13"/>
      <c r="M79" s="13"/>
    </row>
    <row r="80" spans="1:13" ht="11.25">
      <c r="A80" s="43" t="s">
        <v>258</v>
      </c>
      <c r="B80" s="13"/>
      <c r="C80" s="45">
        <v>7</v>
      </c>
      <c r="D80" s="13"/>
      <c r="E80" s="13"/>
      <c r="F80" s="13"/>
      <c r="G80" s="13"/>
      <c r="H80" s="13"/>
      <c r="I80" s="13"/>
      <c r="J80" s="13"/>
      <c r="K80" s="13"/>
      <c r="L80" s="13"/>
      <c r="M80" s="13"/>
    </row>
    <row r="81" spans="1:13" ht="11.25">
      <c r="A81" s="43" t="s">
        <v>171</v>
      </c>
      <c r="B81" s="13"/>
      <c r="C81" s="45">
        <v>1</v>
      </c>
      <c r="D81" s="13"/>
      <c r="E81" s="13"/>
      <c r="F81" s="13"/>
      <c r="G81" s="13"/>
      <c r="H81" s="13"/>
      <c r="I81" s="13"/>
      <c r="J81" s="13"/>
      <c r="K81" s="13"/>
      <c r="L81" s="13"/>
      <c r="M81" s="13"/>
    </row>
    <row r="82" spans="1:13" ht="11.25">
      <c r="A82" s="43"/>
      <c r="B82" s="13"/>
      <c r="C82" s="43"/>
      <c r="D82" s="13"/>
      <c r="E82" s="13"/>
      <c r="F82" s="13"/>
      <c r="G82" s="13"/>
      <c r="H82" s="13"/>
      <c r="I82" s="13"/>
      <c r="J82" s="13"/>
      <c r="K82" s="13"/>
      <c r="L82" s="13"/>
      <c r="M82" s="13"/>
    </row>
    <row r="83" spans="1:13" ht="11.25">
      <c r="A83" s="43" t="s">
        <v>143</v>
      </c>
      <c r="B83" s="13"/>
      <c r="C83" s="45"/>
      <c r="D83" s="13"/>
      <c r="E83" s="13"/>
      <c r="F83" s="13"/>
      <c r="G83" s="13"/>
      <c r="H83" s="13"/>
      <c r="I83" s="13"/>
      <c r="J83" s="13"/>
      <c r="K83" s="13"/>
      <c r="L83" s="13"/>
      <c r="M83" s="13"/>
    </row>
    <row r="84" spans="1:13" ht="11.25">
      <c r="A84" s="56" t="s">
        <v>34</v>
      </c>
      <c r="B84" s="13"/>
      <c r="C84" s="46">
        <f>SUM(C74:C83)</f>
        <v>169</v>
      </c>
      <c r="D84" s="13"/>
      <c r="E84" s="13"/>
      <c r="F84" s="13"/>
      <c r="G84" s="13"/>
      <c r="H84" s="13"/>
      <c r="I84" s="13"/>
      <c r="J84" s="13"/>
      <c r="K84" s="13"/>
      <c r="L84" s="13"/>
      <c r="M84" s="13"/>
    </row>
    <row r="85" spans="1:13" ht="11.25">
      <c r="A85" s="43" t="s">
        <v>54</v>
      </c>
      <c r="B85" s="13"/>
      <c r="C85" s="55">
        <f>C52+C58+C64</f>
        <v>169</v>
      </c>
      <c r="D85" s="13"/>
      <c r="E85" s="13"/>
      <c r="F85" s="13"/>
      <c r="G85" s="13"/>
      <c r="H85" s="13"/>
      <c r="I85" s="13"/>
      <c r="J85" s="13"/>
      <c r="K85" s="13"/>
      <c r="L85" s="13"/>
      <c r="M85" s="13"/>
    </row>
    <row r="86" spans="1:13" ht="11.25">
      <c r="A86" s="13"/>
      <c r="B86" s="13"/>
      <c r="C86" s="13"/>
      <c r="D86" s="13"/>
      <c r="E86" s="13"/>
      <c r="F86" s="13"/>
      <c r="G86" s="13"/>
      <c r="H86" s="13"/>
      <c r="I86" s="13"/>
      <c r="J86" s="13"/>
      <c r="K86" s="13"/>
      <c r="L86" s="13"/>
      <c r="M86" s="13"/>
    </row>
    <row r="87" spans="1:13" ht="11.25">
      <c r="A87" s="13"/>
      <c r="B87" s="13"/>
      <c r="C87" s="13"/>
      <c r="D87" s="13"/>
      <c r="E87" s="13"/>
      <c r="F87" s="13"/>
      <c r="G87" s="13"/>
      <c r="H87" s="13"/>
      <c r="I87" s="13"/>
      <c r="J87" s="13"/>
      <c r="K87" s="13"/>
      <c r="L87" s="13"/>
      <c r="M87" s="13"/>
    </row>
    <row r="88" spans="1:13" ht="11.25">
      <c r="A88" s="13"/>
      <c r="B88" s="13"/>
      <c r="C88" s="13"/>
      <c r="D88" s="13"/>
      <c r="E88" s="13"/>
      <c r="F88" s="13"/>
      <c r="G88" s="13"/>
      <c r="H88" s="13"/>
      <c r="I88" s="13"/>
      <c r="J88" s="13"/>
      <c r="K88" s="13"/>
      <c r="L88" s="13"/>
      <c r="M88" s="13"/>
    </row>
    <row r="89" spans="1:13" ht="11.25">
      <c r="A89" s="13" t="s">
        <v>129</v>
      </c>
      <c r="B89" s="13"/>
      <c r="C89" s="13"/>
      <c r="D89" s="13"/>
      <c r="E89" s="13"/>
      <c r="F89" s="13"/>
      <c r="G89" s="13"/>
      <c r="H89" s="13"/>
      <c r="I89" s="13"/>
      <c r="J89" s="13"/>
      <c r="K89" s="13"/>
      <c r="L89" s="13"/>
      <c r="M89" s="13"/>
    </row>
    <row r="90" spans="1:13" ht="11.25">
      <c r="A90" s="43" t="s">
        <v>352</v>
      </c>
      <c r="B90" s="13"/>
      <c r="C90" s="47">
        <v>40240</v>
      </c>
      <c r="D90" s="13"/>
      <c r="E90" s="13"/>
      <c r="F90" s="13"/>
      <c r="G90" s="13"/>
      <c r="H90" s="13"/>
      <c r="I90" s="13"/>
      <c r="J90" s="13"/>
      <c r="K90" s="13"/>
      <c r="L90" s="13"/>
      <c r="M90" s="13"/>
    </row>
    <row r="91" spans="1:13" ht="11.25" customHeight="1">
      <c r="A91" s="148" t="s">
        <v>353</v>
      </c>
      <c r="B91" s="13"/>
      <c r="C91" s="47">
        <v>46830</v>
      </c>
      <c r="D91" s="13"/>
      <c r="E91" s="13"/>
      <c r="F91" s="13"/>
      <c r="G91" s="13"/>
      <c r="H91" s="13"/>
      <c r="I91" s="13"/>
      <c r="J91" s="13"/>
      <c r="K91" s="13"/>
      <c r="L91" s="13"/>
      <c r="M91" s="13"/>
    </row>
    <row r="92" spans="1:13" ht="11.25">
      <c r="A92" s="43" t="s">
        <v>55</v>
      </c>
      <c r="B92" s="13"/>
      <c r="C92" s="47">
        <v>49260</v>
      </c>
      <c r="D92" s="13"/>
      <c r="E92" s="13"/>
      <c r="F92" s="13"/>
      <c r="G92" s="13"/>
      <c r="H92" s="13"/>
      <c r="I92" s="13"/>
      <c r="J92" s="13"/>
      <c r="K92" s="13"/>
      <c r="L92" s="13"/>
      <c r="M92" s="13"/>
    </row>
    <row r="93" spans="1:13" ht="11.25">
      <c r="A93" s="13"/>
      <c r="B93" s="13"/>
      <c r="C93" s="13"/>
      <c r="D93" s="13"/>
      <c r="E93" s="13"/>
      <c r="F93" s="13"/>
      <c r="G93" s="13"/>
      <c r="H93" s="13"/>
      <c r="I93" s="13"/>
      <c r="J93" s="13"/>
      <c r="K93" s="13"/>
      <c r="L93" s="13"/>
      <c r="M93" s="13"/>
    </row>
    <row r="94" spans="1:13" ht="11.25">
      <c r="A94" s="13"/>
      <c r="B94" s="13"/>
      <c r="C94" s="13"/>
      <c r="D94" s="13"/>
      <c r="E94" s="13"/>
      <c r="F94" s="13"/>
      <c r="G94" s="13"/>
      <c r="H94" s="13"/>
      <c r="I94" s="13"/>
      <c r="J94" s="13"/>
      <c r="K94" s="13"/>
      <c r="L94" s="13"/>
      <c r="M94" s="13"/>
    </row>
    <row r="95" spans="1:13" ht="11.25">
      <c r="A95" s="13"/>
      <c r="B95" s="13"/>
      <c r="C95" s="13"/>
      <c r="D95" s="13"/>
      <c r="E95" s="13"/>
      <c r="F95" s="13"/>
      <c r="G95" s="13"/>
      <c r="H95" s="13"/>
      <c r="I95" s="13"/>
      <c r="J95" s="13"/>
      <c r="K95" s="13"/>
      <c r="L95" s="13"/>
      <c r="M95" s="13"/>
    </row>
    <row r="96" spans="1:13" s="77" customFormat="1" ht="11.25">
      <c r="A96" s="13" t="s">
        <v>354</v>
      </c>
      <c r="B96" s="13"/>
      <c r="C96" s="13"/>
      <c r="D96" s="13"/>
      <c r="E96" s="13"/>
      <c r="F96" s="13"/>
      <c r="G96" s="13"/>
      <c r="H96" s="13"/>
      <c r="I96" s="13"/>
      <c r="J96" s="13"/>
      <c r="K96" s="13"/>
      <c r="L96" s="13"/>
      <c r="M96" s="13"/>
    </row>
    <row r="97" spans="1:13" s="77" customFormat="1" ht="11.25">
      <c r="A97" s="13" t="s">
        <v>56</v>
      </c>
      <c r="B97" s="13"/>
      <c r="C97" s="13"/>
      <c r="D97" s="13"/>
      <c r="E97" s="13"/>
      <c r="F97" s="13"/>
      <c r="G97" s="13"/>
      <c r="H97" s="13"/>
      <c r="I97" s="13"/>
      <c r="J97" s="13"/>
      <c r="K97" s="13"/>
      <c r="L97" s="13"/>
      <c r="M97" s="13"/>
    </row>
    <row r="98" spans="1:13" s="77" customFormat="1" ht="11.25">
      <c r="A98" s="13"/>
      <c r="B98" s="13"/>
      <c r="C98" s="42"/>
      <c r="D98" s="42"/>
      <c r="E98" s="13"/>
      <c r="F98" s="42"/>
      <c r="G98" s="42"/>
      <c r="H98" s="42" t="s">
        <v>59</v>
      </c>
      <c r="I98" s="13"/>
      <c r="J98" s="13"/>
      <c r="K98" s="13"/>
      <c r="L98" s="13"/>
      <c r="M98" s="13"/>
    </row>
    <row r="99" spans="1:13" s="77" customFormat="1" ht="11.25">
      <c r="A99" s="13"/>
      <c r="B99" s="13"/>
      <c r="C99" s="42" t="s">
        <v>57</v>
      </c>
      <c r="D99" s="42" t="s">
        <v>58</v>
      </c>
      <c r="E99" s="13"/>
      <c r="F99" s="42" t="s">
        <v>60</v>
      </c>
      <c r="G99" s="42" t="s">
        <v>34</v>
      </c>
      <c r="H99" s="42" t="s">
        <v>64</v>
      </c>
      <c r="I99" s="42"/>
      <c r="J99" s="13"/>
      <c r="K99" s="42"/>
      <c r="L99" s="13"/>
      <c r="M99" s="13"/>
    </row>
    <row r="100" spans="1:13" s="77" customFormat="1" ht="11.25">
      <c r="A100" s="13"/>
      <c r="B100" s="13"/>
      <c r="C100" s="42" t="s">
        <v>32</v>
      </c>
      <c r="D100" s="42" t="s">
        <v>61</v>
      </c>
      <c r="E100" s="13"/>
      <c r="F100" s="42" t="s">
        <v>62</v>
      </c>
      <c r="G100" s="42" t="s">
        <v>63</v>
      </c>
      <c r="H100" s="42" t="s">
        <v>65</v>
      </c>
      <c r="I100" s="13"/>
      <c r="J100" s="13"/>
      <c r="K100" s="13"/>
      <c r="L100" s="13"/>
      <c r="M100" s="13"/>
    </row>
    <row r="101" spans="1:13" s="77" customFormat="1" ht="11.25">
      <c r="A101" s="13"/>
      <c r="B101" s="13"/>
      <c r="C101" s="42" t="s">
        <v>41</v>
      </c>
      <c r="D101" s="42" t="s">
        <v>42</v>
      </c>
      <c r="E101" s="13"/>
      <c r="F101" s="42" t="s">
        <v>43</v>
      </c>
      <c r="G101" s="42" t="s">
        <v>44</v>
      </c>
      <c r="H101" s="42" t="s">
        <v>45</v>
      </c>
      <c r="I101" s="13"/>
      <c r="J101" s="13"/>
      <c r="K101" s="13"/>
      <c r="L101" s="13"/>
      <c r="M101" s="13"/>
    </row>
    <row r="102" spans="1:13" s="77" customFormat="1" ht="11.25">
      <c r="A102" s="43" t="s">
        <v>66</v>
      </c>
      <c r="B102" s="13"/>
      <c r="C102" s="47">
        <v>3500</v>
      </c>
      <c r="D102" s="47">
        <v>2500</v>
      </c>
      <c r="E102" s="13"/>
      <c r="F102" s="47">
        <v>1400</v>
      </c>
      <c r="G102" s="47">
        <f>SUM(C102:F102)</f>
        <v>7400</v>
      </c>
      <c r="H102" s="48">
        <v>1400</v>
      </c>
      <c r="I102" s="13"/>
      <c r="J102" s="13"/>
      <c r="K102" s="13"/>
      <c r="L102" s="13"/>
      <c r="M102" s="13"/>
    </row>
    <row r="103" spans="1:13" s="77" customFormat="1" ht="11.25">
      <c r="A103" s="43" t="s">
        <v>67</v>
      </c>
      <c r="B103" s="13"/>
      <c r="C103" s="47">
        <v>4500</v>
      </c>
      <c r="D103" s="47">
        <v>2500</v>
      </c>
      <c r="E103" s="13"/>
      <c r="F103" s="47">
        <v>1400</v>
      </c>
      <c r="G103" s="47">
        <f>SUM(C103:F103)</f>
        <v>8400</v>
      </c>
      <c r="H103" s="48">
        <v>1400</v>
      </c>
      <c r="I103" s="13"/>
      <c r="J103" s="13"/>
      <c r="K103" s="13"/>
      <c r="L103" s="13"/>
      <c r="M103" s="13"/>
    </row>
    <row r="104" spans="1:13" s="77" customFormat="1" ht="11.25">
      <c r="A104" s="43" t="s">
        <v>68</v>
      </c>
      <c r="B104" s="13"/>
      <c r="C104" s="47">
        <v>5500</v>
      </c>
      <c r="D104" s="47">
        <v>2500</v>
      </c>
      <c r="E104" s="13"/>
      <c r="F104" s="47">
        <v>1400</v>
      </c>
      <c r="G104" s="47">
        <f>SUM(C104:F104)</f>
        <v>9400</v>
      </c>
      <c r="H104" s="48">
        <v>1400</v>
      </c>
      <c r="I104" s="13"/>
      <c r="J104" s="13"/>
      <c r="K104" s="13"/>
      <c r="L104" s="13"/>
      <c r="M104" s="13"/>
    </row>
    <row r="105" spans="1:13" s="77" customFormat="1" ht="11.25">
      <c r="A105" s="43" t="s">
        <v>69</v>
      </c>
      <c r="B105" s="13"/>
      <c r="C105" s="47">
        <v>5500</v>
      </c>
      <c r="D105" s="47">
        <v>2500</v>
      </c>
      <c r="E105" s="13"/>
      <c r="F105" s="47">
        <v>1400</v>
      </c>
      <c r="G105" s="47">
        <f>SUM(C105:F105)</f>
        <v>9400</v>
      </c>
      <c r="H105" s="48">
        <v>1400</v>
      </c>
      <c r="I105" s="13"/>
      <c r="J105" s="13"/>
      <c r="K105" s="13"/>
      <c r="L105" s="13"/>
      <c r="M105" s="13"/>
    </row>
    <row r="106" spans="1:13" ht="11.25">
      <c r="A106" s="13"/>
      <c r="B106" s="13"/>
      <c r="C106" s="13"/>
      <c r="D106" s="13"/>
      <c r="E106" s="13"/>
      <c r="F106" s="13"/>
      <c r="G106" s="13"/>
      <c r="H106" s="13"/>
      <c r="I106" s="13"/>
      <c r="J106" s="13"/>
      <c r="K106" s="13"/>
      <c r="L106" s="13"/>
      <c r="M106" s="13"/>
    </row>
    <row r="107" spans="1:13" ht="11.25">
      <c r="A107" s="13"/>
      <c r="B107" s="13"/>
      <c r="C107" s="13"/>
      <c r="D107" s="13"/>
      <c r="E107" s="13"/>
      <c r="F107" s="13"/>
      <c r="G107" s="13"/>
      <c r="H107" s="13"/>
      <c r="I107" s="13"/>
      <c r="J107" s="13"/>
      <c r="K107" s="13"/>
      <c r="L107" s="13"/>
      <c r="M107" s="13"/>
    </row>
    <row r="108" spans="1:13" ht="11.25">
      <c r="A108" s="13"/>
      <c r="B108" s="13"/>
      <c r="C108" s="13"/>
      <c r="D108" s="13"/>
      <c r="E108" s="13"/>
      <c r="F108" s="13"/>
      <c r="G108" s="13"/>
      <c r="H108" s="13"/>
      <c r="I108" s="13"/>
      <c r="J108" s="13"/>
      <c r="K108" s="13"/>
      <c r="L108" s="13"/>
      <c r="M108" s="13"/>
    </row>
    <row r="109" spans="1:13" ht="11.25">
      <c r="A109" s="20" t="s">
        <v>70</v>
      </c>
      <c r="B109" s="13"/>
      <c r="C109" s="13"/>
      <c r="D109" s="13"/>
      <c r="E109" s="13"/>
      <c r="F109" s="13"/>
      <c r="G109" s="13"/>
      <c r="H109" s="13"/>
      <c r="I109" s="13"/>
      <c r="J109" s="13"/>
      <c r="K109" s="13"/>
      <c r="L109" s="13"/>
      <c r="M109" s="13"/>
    </row>
    <row r="110" spans="1:13" ht="11.25">
      <c r="A110" s="13" t="s">
        <v>130</v>
      </c>
      <c r="B110" s="13"/>
      <c r="C110" s="13"/>
      <c r="D110" s="13"/>
      <c r="E110" s="13"/>
      <c r="F110" s="13"/>
      <c r="G110" s="13"/>
      <c r="H110" s="13"/>
      <c r="I110" s="13"/>
      <c r="J110" s="13"/>
      <c r="K110" s="13"/>
      <c r="L110" s="13"/>
      <c r="M110" s="13"/>
    </row>
    <row r="111" spans="1:13" ht="11.25">
      <c r="A111" s="13" t="s">
        <v>355</v>
      </c>
      <c r="B111" s="13"/>
      <c r="C111" s="13"/>
      <c r="D111" s="13"/>
      <c r="E111" s="13"/>
      <c r="F111" s="13"/>
      <c r="G111" s="13"/>
      <c r="H111" s="13"/>
      <c r="I111" s="13"/>
      <c r="J111" s="13"/>
      <c r="K111" s="13"/>
      <c r="L111" s="13"/>
      <c r="M111" s="13"/>
    </row>
    <row r="112" spans="1:13" ht="11.25">
      <c r="A112" s="13"/>
      <c r="B112" s="13"/>
      <c r="C112" s="13" t="s">
        <v>73</v>
      </c>
      <c r="D112" s="13"/>
      <c r="E112" s="13"/>
      <c r="F112" s="13"/>
      <c r="G112" s="13"/>
      <c r="H112" s="13"/>
      <c r="I112" s="13"/>
      <c r="J112" s="13"/>
      <c r="K112" s="13"/>
      <c r="L112" s="13"/>
      <c r="M112" s="13"/>
    </row>
    <row r="113" spans="1:13" ht="12.75">
      <c r="A113" s="171" t="s">
        <v>71</v>
      </c>
      <c r="B113" s="172"/>
      <c r="C113" s="45" t="s">
        <v>368</v>
      </c>
      <c r="D113" s="13"/>
      <c r="E113" s="13"/>
      <c r="F113" s="13"/>
      <c r="G113" s="13"/>
      <c r="H113" s="13"/>
      <c r="I113" s="13"/>
      <c r="J113" s="13"/>
      <c r="K113" s="13"/>
      <c r="L113" s="13"/>
      <c r="M113" s="13"/>
    </row>
    <row r="114" spans="1:13" ht="12.75">
      <c r="A114" s="171" t="s">
        <v>72</v>
      </c>
      <c r="B114" s="172"/>
      <c r="C114" s="45"/>
      <c r="D114" s="44" t="s">
        <v>74</v>
      </c>
      <c r="E114" s="13"/>
      <c r="F114" s="13"/>
      <c r="G114" s="13"/>
      <c r="H114" s="13"/>
      <c r="I114" s="13"/>
      <c r="J114" s="13"/>
      <c r="K114" s="13"/>
      <c r="L114" s="13"/>
      <c r="M114" s="13"/>
    </row>
    <row r="115" spans="1:13" ht="11.25">
      <c r="A115" s="13"/>
      <c r="B115" s="13"/>
      <c r="C115" s="13"/>
      <c r="D115" s="13"/>
      <c r="E115" s="13"/>
      <c r="F115" s="13"/>
      <c r="G115" s="13"/>
      <c r="H115" s="13"/>
      <c r="I115" s="13"/>
      <c r="J115" s="13"/>
      <c r="K115" s="13"/>
      <c r="L115" s="13"/>
      <c r="M115" s="13"/>
    </row>
    <row r="116" spans="1:13" ht="11.25">
      <c r="A116" s="13"/>
      <c r="B116" s="13"/>
      <c r="C116" s="13"/>
      <c r="D116" s="13"/>
      <c r="E116" s="13"/>
      <c r="F116" s="13"/>
      <c r="G116" s="13"/>
      <c r="H116" s="13"/>
      <c r="I116" s="13"/>
      <c r="J116" s="13"/>
      <c r="K116" s="13"/>
      <c r="L116" s="13"/>
      <c r="M116" s="13"/>
    </row>
    <row r="117" spans="1:13" ht="11.25">
      <c r="A117" s="13"/>
      <c r="B117" s="13"/>
      <c r="C117" s="13"/>
      <c r="D117" s="13"/>
      <c r="E117" s="13"/>
      <c r="F117" s="13"/>
      <c r="G117" s="13"/>
      <c r="H117" s="13"/>
      <c r="I117" s="13"/>
      <c r="J117" s="13"/>
      <c r="K117" s="13"/>
      <c r="L117" s="13"/>
      <c r="M117" s="13"/>
    </row>
    <row r="118" spans="1:13" ht="11.25">
      <c r="A118" s="13" t="s">
        <v>145</v>
      </c>
      <c r="B118" s="13"/>
      <c r="C118" s="13"/>
      <c r="D118" s="13"/>
      <c r="E118" s="13"/>
      <c r="F118" s="13"/>
      <c r="G118" s="13"/>
      <c r="H118" s="13"/>
      <c r="I118" s="13"/>
      <c r="J118" s="13"/>
      <c r="K118" s="13"/>
      <c r="L118" s="13"/>
      <c r="M118" s="13"/>
    </row>
    <row r="119" spans="1:13" ht="11.25">
      <c r="A119" s="13" t="s">
        <v>146</v>
      </c>
      <c r="B119" s="13"/>
      <c r="C119" s="13" t="s">
        <v>73</v>
      </c>
      <c r="D119" s="13"/>
      <c r="E119" s="13"/>
      <c r="F119" s="13"/>
      <c r="G119" s="13"/>
      <c r="H119" s="13"/>
      <c r="I119" s="13"/>
      <c r="J119" s="13"/>
      <c r="K119" s="13"/>
      <c r="L119" s="13"/>
      <c r="M119" s="13"/>
    </row>
    <row r="120" spans="1:13" ht="12.75">
      <c r="A120" s="171" t="s">
        <v>147</v>
      </c>
      <c r="B120" s="172"/>
      <c r="C120" s="49" t="s">
        <v>368</v>
      </c>
      <c r="D120" s="13"/>
      <c r="E120" s="13"/>
      <c r="F120" s="13"/>
      <c r="G120" s="13"/>
      <c r="H120" s="13"/>
      <c r="I120" s="13"/>
      <c r="J120" s="13"/>
      <c r="K120" s="13"/>
      <c r="L120" s="13"/>
      <c r="M120" s="13"/>
    </row>
    <row r="121" spans="1:13" ht="12.75">
      <c r="A121" s="171" t="s">
        <v>148</v>
      </c>
      <c r="B121" s="172"/>
      <c r="C121" s="49" t="s">
        <v>368</v>
      </c>
      <c r="D121" s="13"/>
      <c r="E121" s="13"/>
      <c r="F121" s="13"/>
      <c r="G121" s="13"/>
      <c r="H121" s="13"/>
      <c r="I121" s="13"/>
      <c r="J121" s="13"/>
      <c r="K121" s="13"/>
      <c r="L121" s="13"/>
      <c r="M121" s="13"/>
    </row>
    <row r="122" spans="1:13" ht="12.75">
      <c r="A122" s="171" t="s">
        <v>149</v>
      </c>
      <c r="B122" s="172"/>
      <c r="C122" s="49"/>
      <c r="D122" s="13"/>
      <c r="E122" s="13"/>
      <c r="F122" s="13"/>
      <c r="G122" s="13"/>
      <c r="H122" s="13"/>
      <c r="I122" s="13"/>
      <c r="J122" s="13"/>
      <c r="K122" s="13"/>
      <c r="L122" s="13"/>
      <c r="M122" s="13"/>
    </row>
    <row r="123" spans="1:13" ht="12.75">
      <c r="A123" s="171" t="s">
        <v>150</v>
      </c>
      <c r="B123" s="172"/>
      <c r="C123" s="49"/>
      <c r="D123" s="13"/>
      <c r="E123" s="13"/>
      <c r="F123" s="13"/>
      <c r="G123" s="13"/>
      <c r="H123" s="13"/>
      <c r="I123" s="13"/>
      <c r="J123" s="13"/>
      <c r="K123" s="13"/>
      <c r="L123" s="13"/>
      <c r="M123" s="13"/>
    </row>
    <row r="124" spans="1:13" ht="11.25">
      <c r="A124" s="13"/>
      <c r="B124" s="13"/>
      <c r="C124" s="13"/>
      <c r="D124" s="13"/>
      <c r="E124" s="13"/>
      <c r="F124" s="13"/>
      <c r="G124" s="13"/>
      <c r="H124" s="13"/>
      <c r="I124" s="13"/>
      <c r="J124" s="13"/>
      <c r="K124" s="13"/>
      <c r="L124" s="13"/>
      <c r="M124" s="13"/>
    </row>
    <row r="125" spans="1:13" ht="11.25">
      <c r="A125" s="13"/>
      <c r="B125" s="13"/>
      <c r="C125" s="13"/>
      <c r="D125" s="13"/>
      <c r="E125" s="13"/>
      <c r="F125" s="13"/>
      <c r="G125" s="13"/>
      <c r="H125" s="13"/>
      <c r="I125" s="13"/>
      <c r="J125" s="13"/>
      <c r="K125" s="13"/>
      <c r="L125" s="13"/>
      <c r="M125" s="13"/>
    </row>
    <row r="126" spans="1:13" ht="11.25">
      <c r="A126" s="13"/>
      <c r="B126" s="13"/>
      <c r="C126" s="13"/>
      <c r="D126" s="13"/>
      <c r="E126" s="13"/>
      <c r="F126" s="13"/>
      <c r="G126" s="13"/>
      <c r="H126" s="13"/>
      <c r="I126" s="13"/>
      <c r="J126" s="13"/>
      <c r="K126" s="13"/>
      <c r="L126" s="13"/>
      <c r="M126" s="13"/>
    </row>
    <row r="127" spans="1:13" ht="11.25">
      <c r="A127" s="20" t="s">
        <v>75</v>
      </c>
      <c r="B127" s="13"/>
      <c r="C127" s="13"/>
      <c r="D127" s="13"/>
      <c r="E127" s="13"/>
      <c r="F127" s="13"/>
      <c r="G127" s="13"/>
      <c r="H127" s="13"/>
      <c r="I127" s="13"/>
      <c r="J127" s="13"/>
      <c r="K127" s="13"/>
      <c r="L127" s="13"/>
      <c r="M127" s="13"/>
    </row>
    <row r="128" spans="1:13" ht="11.25">
      <c r="A128" s="13" t="s">
        <v>356</v>
      </c>
      <c r="B128" s="13"/>
      <c r="C128" s="13"/>
      <c r="D128" s="13"/>
      <c r="E128" s="13"/>
      <c r="F128" s="13"/>
      <c r="G128" s="13"/>
      <c r="H128" s="13"/>
      <c r="I128" s="13"/>
      <c r="J128" s="13"/>
      <c r="K128" s="13"/>
      <c r="L128" s="13"/>
      <c r="M128" s="13"/>
    </row>
    <row r="129" spans="1:13" ht="11.25">
      <c r="A129" s="13" t="s">
        <v>76</v>
      </c>
      <c r="B129" s="13"/>
      <c r="C129" s="13"/>
      <c r="D129" s="13"/>
      <c r="E129" s="13"/>
      <c r="F129" s="13"/>
      <c r="G129" s="13"/>
      <c r="H129" s="13"/>
      <c r="I129" s="13"/>
      <c r="J129" s="13"/>
      <c r="K129" s="13"/>
      <c r="L129" s="13"/>
      <c r="M129" s="13"/>
    </row>
    <row r="130" spans="1:13" ht="11.25">
      <c r="A130" s="13"/>
      <c r="B130" s="13"/>
      <c r="C130" s="13" t="s">
        <v>73</v>
      </c>
      <c r="D130" s="13"/>
      <c r="E130" s="13"/>
      <c r="F130" s="13"/>
      <c r="G130" s="13"/>
      <c r="H130" s="13"/>
      <c r="I130" s="13"/>
      <c r="J130" s="13"/>
      <c r="K130" s="13"/>
      <c r="L130" s="13"/>
      <c r="M130" s="13"/>
    </row>
    <row r="131" spans="1:13" ht="12.75">
      <c r="A131" s="171" t="s">
        <v>71</v>
      </c>
      <c r="B131" s="172"/>
      <c r="C131" s="45"/>
      <c r="D131" s="44" t="s">
        <v>77</v>
      </c>
      <c r="E131" s="13"/>
      <c r="F131" s="13"/>
      <c r="G131" s="13"/>
      <c r="H131" s="13"/>
      <c r="I131" s="13"/>
      <c r="J131" s="13"/>
      <c r="K131" s="13"/>
      <c r="L131" s="13"/>
      <c r="M131" s="13"/>
    </row>
    <row r="132" spans="1:13" ht="12.75">
      <c r="A132" s="171" t="s">
        <v>72</v>
      </c>
      <c r="B132" s="172"/>
      <c r="C132" s="45" t="s">
        <v>368</v>
      </c>
      <c r="D132" s="13"/>
      <c r="E132" s="13"/>
      <c r="F132" s="13"/>
      <c r="G132" s="13"/>
      <c r="H132" s="13"/>
      <c r="I132" s="13"/>
      <c r="J132" s="13"/>
      <c r="K132" s="13"/>
      <c r="L132" s="13"/>
      <c r="M132" s="13"/>
    </row>
    <row r="133" spans="1:13" ht="11.25">
      <c r="A133" s="13" t="s">
        <v>78</v>
      </c>
      <c r="B133" s="13"/>
      <c r="C133" s="13"/>
      <c r="D133" s="13"/>
      <c r="E133" s="13"/>
      <c r="F133" s="13"/>
      <c r="G133" s="13"/>
      <c r="H133" s="13"/>
      <c r="I133" s="13"/>
      <c r="J133" s="13"/>
      <c r="K133" s="13"/>
      <c r="L133" s="13"/>
      <c r="M133" s="13"/>
    </row>
    <row r="134" spans="1:13" ht="11.25">
      <c r="A134" s="13" t="s">
        <v>79</v>
      </c>
      <c r="B134" s="13"/>
      <c r="C134" s="13"/>
      <c r="D134" s="13"/>
      <c r="E134" s="13"/>
      <c r="F134" s="13"/>
      <c r="G134" s="13"/>
      <c r="H134" s="13"/>
      <c r="I134" s="13"/>
      <c r="J134" s="13"/>
      <c r="K134" s="13"/>
      <c r="L134" s="13"/>
      <c r="M134" s="13"/>
    </row>
    <row r="135" spans="1:13" ht="11.25">
      <c r="A135" s="13"/>
      <c r="B135" s="13"/>
      <c r="C135" s="13"/>
      <c r="D135" s="13"/>
      <c r="E135" s="13"/>
      <c r="F135" s="13"/>
      <c r="G135" s="13"/>
      <c r="H135" s="13"/>
      <c r="I135" s="13"/>
      <c r="J135" s="13"/>
      <c r="K135" s="13"/>
      <c r="L135" s="13"/>
      <c r="M135" s="13"/>
    </row>
    <row r="136" spans="1:13" ht="11.25">
      <c r="A136" s="13"/>
      <c r="B136" s="13"/>
      <c r="C136" s="13"/>
      <c r="D136" s="13"/>
      <c r="E136" s="13"/>
      <c r="F136" s="13"/>
      <c r="G136" s="13"/>
      <c r="H136" s="13"/>
      <c r="I136" s="13"/>
      <c r="J136" s="13"/>
      <c r="K136" s="13"/>
      <c r="L136" s="13"/>
      <c r="M136" s="13"/>
    </row>
    <row r="137" spans="1:13" ht="11.25">
      <c r="A137" s="13"/>
      <c r="B137" s="13"/>
      <c r="C137" s="13"/>
      <c r="D137" s="13"/>
      <c r="E137" s="13"/>
      <c r="F137" s="13"/>
      <c r="G137" s="13"/>
      <c r="H137" s="13"/>
      <c r="I137" s="13"/>
      <c r="J137" s="13"/>
      <c r="K137" s="13"/>
      <c r="L137" s="13"/>
      <c r="M137" s="13"/>
    </row>
    <row r="138" spans="1:13" ht="11.25">
      <c r="A138" s="13" t="s">
        <v>131</v>
      </c>
      <c r="B138" s="13"/>
      <c r="C138" s="13"/>
      <c r="D138" s="13"/>
      <c r="E138" s="13"/>
      <c r="F138" s="13"/>
      <c r="G138" s="13"/>
      <c r="H138" s="13"/>
      <c r="I138" s="13"/>
      <c r="J138" s="13"/>
      <c r="K138" s="13"/>
      <c r="L138" s="13"/>
      <c r="M138" s="13"/>
    </row>
    <row r="139" spans="1:13" ht="11.25">
      <c r="A139" s="13"/>
      <c r="B139" s="13"/>
      <c r="C139" s="13"/>
      <c r="D139" s="13"/>
      <c r="E139" s="13" t="s">
        <v>83</v>
      </c>
      <c r="F139" s="13"/>
      <c r="G139" s="13"/>
      <c r="H139" s="13"/>
      <c r="I139" s="13"/>
      <c r="J139" s="13"/>
      <c r="K139" s="13"/>
      <c r="L139" s="13"/>
      <c r="M139" s="13"/>
    </row>
    <row r="140" spans="1:13" ht="11.25">
      <c r="A140" s="171" t="s">
        <v>80</v>
      </c>
      <c r="B140" s="171"/>
      <c r="C140" s="171"/>
      <c r="D140" s="171"/>
      <c r="E140" s="13"/>
      <c r="F140" s="45"/>
      <c r="G140" s="13"/>
      <c r="H140" s="13"/>
      <c r="I140" s="13"/>
      <c r="J140" s="13"/>
      <c r="K140" s="13"/>
      <c r="L140" s="13"/>
      <c r="M140" s="13"/>
    </row>
    <row r="141" spans="1:13" ht="11.25">
      <c r="A141" s="171" t="s">
        <v>81</v>
      </c>
      <c r="B141" s="171"/>
      <c r="C141" s="171"/>
      <c r="D141" s="171"/>
      <c r="E141" s="13"/>
      <c r="F141" s="45"/>
      <c r="G141" s="13"/>
      <c r="H141" s="13"/>
      <c r="I141" s="13"/>
      <c r="J141" s="13"/>
      <c r="K141" s="13"/>
      <c r="L141" s="13"/>
      <c r="M141" s="13"/>
    </row>
    <row r="142" spans="1:13" ht="11.25">
      <c r="A142" s="171" t="s">
        <v>82</v>
      </c>
      <c r="B142" s="171"/>
      <c r="C142" s="171"/>
      <c r="D142" s="171"/>
      <c r="E142" s="13"/>
      <c r="F142" s="45" t="s">
        <v>368</v>
      </c>
      <c r="G142" s="13"/>
      <c r="H142" s="13"/>
      <c r="I142" s="13"/>
      <c r="J142" s="13"/>
      <c r="K142" s="13"/>
      <c r="L142" s="13"/>
      <c r="M142" s="13"/>
    </row>
    <row r="143" spans="1:13" ht="11.25">
      <c r="A143" s="13"/>
      <c r="B143" s="13"/>
      <c r="C143" s="13"/>
      <c r="D143" s="13"/>
      <c r="E143" s="13"/>
      <c r="F143" s="13"/>
      <c r="G143" s="13"/>
      <c r="H143" s="13"/>
      <c r="I143" s="13"/>
      <c r="J143" s="13"/>
      <c r="K143" s="13"/>
      <c r="L143" s="13"/>
      <c r="M143" s="13"/>
    </row>
    <row r="144" spans="1:13" ht="11.25">
      <c r="A144" s="13"/>
      <c r="B144" s="13"/>
      <c r="C144" s="13"/>
      <c r="D144" s="13"/>
      <c r="E144" s="13"/>
      <c r="F144" s="13"/>
      <c r="G144" s="13"/>
      <c r="H144" s="13"/>
      <c r="I144" s="13"/>
      <c r="J144" s="13"/>
      <c r="K144" s="13"/>
      <c r="L144" s="13"/>
      <c r="M144" s="13"/>
    </row>
    <row r="145" spans="1:13" ht="11.25">
      <c r="A145" s="13"/>
      <c r="B145" s="13"/>
      <c r="C145" s="13"/>
      <c r="D145" s="13"/>
      <c r="E145" s="13"/>
      <c r="F145" s="13"/>
      <c r="G145" s="13"/>
      <c r="H145" s="13"/>
      <c r="I145" s="13"/>
      <c r="J145" s="13"/>
      <c r="K145" s="13"/>
      <c r="L145" s="13"/>
      <c r="M145" s="13"/>
    </row>
    <row r="146" spans="1:13" ht="11.25">
      <c r="A146" s="20" t="s">
        <v>84</v>
      </c>
      <c r="B146" s="13"/>
      <c r="C146" s="13"/>
      <c r="D146" s="13"/>
      <c r="E146" s="13"/>
      <c r="F146" s="13"/>
      <c r="G146" s="13"/>
      <c r="H146" s="13"/>
      <c r="I146" s="13"/>
      <c r="J146" s="13"/>
      <c r="K146" s="13"/>
      <c r="L146" s="13"/>
      <c r="M146" s="13"/>
    </row>
    <row r="147" spans="1:13" ht="11.25">
      <c r="A147" s="13" t="s">
        <v>132</v>
      </c>
      <c r="B147" s="13"/>
      <c r="C147" s="13"/>
      <c r="D147" s="13"/>
      <c r="E147" s="13"/>
      <c r="F147" s="13"/>
      <c r="G147" s="13"/>
      <c r="H147" s="13"/>
      <c r="I147" s="13"/>
      <c r="J147" s="13"/>
      <c r="K147" s="13"/>
      <c r="L147" s="13"/>
      <c r="M147" s="13"/>
    </row>
    <row r="148" spans="1:13" ht="11.25">
      <c r="A148" s="13"/>
      <c r="B148" s="13"/>
      <c r="C148" s="13" t="s">
        <v>73</v>
      </c>
      <c r="D148" s="13"/>
      <c r="E148" s="13"/>
      <c r="F148" s="13"/>
      <c r="G148" s="13"/>
      <c r="H148" s="13"/>
      <c r="I148" s="13"/>
      <c r="J148" s="13"/>
      <c r="K148" s="13"/>
      <c r="L148" s="13"/>
      <c r="M148" s="13"/>
    </row>
    <row r="149" spans="1:13" ht="12.75">
      <c r="A149" s="171" t="s">
        <v>71</v>
      </c>
      <c r="B149" s="172"/>
      <c r="C149" s="45" t="s">
        <v>368</v>
      </c>
      <c r="D149" s="13"/>
      <c r="E149" s="13"/>
      <c r="F149" s="13"/>
      <c r="G149" s="13"/>
      <c r="H149" s="13"/>
      <c r="I149" s="13"/>
      <c r="J149" s="13"/>
      <c r="K149" s="13"/>
      <c r="L149" s="13"/>
      <c r="M149" s="13"/>
    </row>
    <row r="150" spans="1:13" ht="12.75">
      <c r="A150" s="171" t="s">
        <v>72</v>
      </c>
      <c r="B150" s="172"/>
      <c r="C150" s="45"/>
      <c r="D150" s="44" t="s">
        <v>85</v>
      </c>
      <c r="E150" s="13"/>
      <c r="F150" s="13"/>
      <c r="G150" s="13"/>
      <c r="H150" s="13"/>
      <c r="I150" s="13"/>
      <c r="J150" s="13"/>
      <c r="K150" s="13"/>
      <c r="L150" s="13"/>
      <c r="M150" s="13"/>
    </row>
    <row r="151" spans="1:13" ht="11.25">
      <c r="A151" s="13"/>
      <c r="B151" s="13"/>
      <c r="C151" s="13"/>
      <c r="D151" s="13"/>
      <c r="E151" s="13"/>
      <c r="F151" s="13"/>
      <c r="G151" s="13"/>
      <c r="H151" s="13"/>
      <c r="I151" s="13"/>
      <c r="J151" s="13"/>
      <c r="K151" s="13"/>
      <c r="L151" s="13"/>
      <c r="M151" s="13"/>
    </row>
    <row r="152" spans="1:13" ht="11.25">
      <c r="A152" s="13"/>
      <c r="B152" s="13"/>
      <c r="C152" s="13"/>
      <c r="D152" s="13"/>
      <c r="E152" s="13"/>
      <c r="F152" s="13"/>
      <c r="G152" s="13"/>
      <c r="H152" s="13"/>
      <c r="I152" s="13"/>
      <c r="J152" s="13"/>
      <c r="K152" s="13"/>
      <c r="L152" s="13"/>
      <c r="M152" s="13"/>
    </row>
    <row r="153" spans="1:13" ht="11.25">
      <c r="A153" s="13"/>
      <c r="B153" s="13"/>
      <c r="C153" s="13"/>
      <c r="D153" s="13"/>
      <c r="E153" s="13"/>
      <c r="F153" s="13"/>
      <c r="G153" s="13"/>
      <c r="H153" s="13"/>
      <c r="I153" s="13"/>
      <c r="J153" s="13"/>
      <c r="K153" s="13"/>
      <c r="L153" s="13"/>
      <c r="M153" s="13"/>
    </row>
    <row r="154" spans="1:13" ht="11.25">
      <c r="A154" s="13" t="s">
        <v>133</v>
      </c>
      <c r="B154" s="13"/>
      <c r="C154" s="13"/>
      <c r="D154" s="13"/>
      <c r="E154" s="13"/>
      <c r="F154" s="13"/>
      <c r="G154" s="13"/>
      <c r="H154" s="13"/>
      <c r="I154" s="13"/>
      <c r="J154" s="13"/>
      <c r="K154" s="13"/>
      <c r="L154" s="13"/>
      <c r="M154" s="13"/>
    </row>
    <row r="155" spans="1:13" ht="11.25">
      <c r="A155" s="13"/>
      <c r="B155" s="13"/>
      <c r="C155" s="13" t="s">
        <v>89</v>
      </c>
      <c r="D155" s="13"/>
      <c r="E155" s="13"/>
      <c r="F155" s="13"/>
      <c r="G155" s="13"/>
      <c r="H155" s="13"/>
      <c r="I155" s="13"/>
      <c r="J155" s="13"/>
      <c r="K155" s="13"/>
      <c r="L155" s="13"/>
      <c r="M155" s="13"/>
    </row>
    <row r="156" spans="1:13" ht="12.75">
      <c r="A156" s="171" t="s">
        <v>86</v>
      </c>
      <c r="B156" s="172"/>
      <c r="C156" s="45"/>
      <c r="D156" s="13"/>
      <c r="E156" s="13"/>
      <c r="F156" s="13"/>
      <c r="G156" s="13"/>
      <c r="H156" s="13"/>
      <c r="I156" s="13"/>
      <c r="J156" s="13"/>
      <c r="K156" s="13"/>
      <c r="L156" s="13"/>
      <c r="M156" s="13"/>
    </row>
    <row r="157" spans="1:13" ht="12.75">
      <c r="A157" s="171" t="s">
        <v>87</v>
      </c>
      <c r="B157" s="172"/>
      <c r="C157" s="45"/>
      <c r="D157" s="13"/>
      <c r="E157" s="13"/>
      <c r="F157" s="13"/>
      <c r="G157" s="13"/>
      <c r="H157" s="13"/>
      <c r="I157" s="13"/>
      <c r="J157" s="13"/>
      <c r="K157" s="13"/>
      <c r="L157" s="13"/>
      <c r="M157" s="13"/>
    </row>
    <row r="158" spans="1:13" ht="12.75">
      <c r="A158" s="171" t="s">
        <v>88</v>
      </c>
      <c r="B158" s="172"/>
      <c r="C158" s="45" t="s">
        <v>368</v>
      </c>
      <c r="D158" s="13"/>
      <c r="E158" s="13"/>
      <c r="F158" s="13"/>
      <c r="G158" s="13"/>
      <c r="H158" s="13"/>
      <c r="I158" s="13"/>
      <c r="J158" s="13"/>
      <c r="K158" s="13"/>
      <c r="L158" s="13"/>
      <c r="M158" s="13"/>
    </row>
    <row r="159" spans="1:13" ht="11.25">
      <c r="A159" s="13"/>
      <c r="B159" s="13"/>
      <c r="C159" s="13"/>
      <c r="D159" s="13"/>
      <c r="E159" s="13"/>
      <c r="F159" s="13"/>
      <c r="G159" s="13"/>
      <c r="H159" s="13"/>
      <c r="I159" s="13"/>
      <c r="J159" s="13"/>
      <c r="K159" s="13"/>
      <c r="L159" s="13"/>
      <c r="M159" s="13"/>
    </row>
    <row r="160" spans="1:13" ht="11.25">
      <c r="A160" s="13"/>
      <c r="B160" s="13"/>
      <c r="C160" s="13"/>
      <c r="D160" s="13"/>
      <c r="E160" s="13"/>
      <c r="F160" s="13"/>
      <c r="G160" s="13"/>
      <c r="H160" s="13"/>
      <c r="I160" s="13"/>
      <c r="J160" s="13"/>
      <c r="K160" s="13"/>
      <c r="L160" s="13"/>
      <c r="M160" s="13"/>
    </row>
    <row r="161" spans="1:13" ht="11.25">
      <c r="A161" s="13"/>
      <c r="B161" s="13"/>
      <c r="C161" s="13"/>
      <c r="D161" s="13"/>
      <c r="E161" s="13"/>
      <c r="F161" s="13"/>
      <c r="G161" s="13"/>
      <c r="H161" s="13"/>
      <c r="I161" s="13"/>
      <c r="J161" s="13"/>
      <c r="K161" s="13"/>
      <c r="L161" s="13"/>
      <c r="M161" s="13"/>
    </row>
    <row r="162" spans="1:13" ht="11.25">
      <c r="A162" s="20" t="s">
        <v>90</v>
      </c>
      <c r="B162" s="13"/>
      <c r="C162" s="13"/>
      <c r="D162" s="13"/>
      <c r="E162" s="13"/>
      <c r="F162" s="13"/>
      <c r="G162" s="13"/>
      <c r="H162" s="13"/>
      <c r="I162" s="13"/>
      <c r="J162" s="13"/>
      <c r="K162" s="13"/>
      <c r="L162" s="13"/>
      <c r="M162" s="13"/>
    </row>
    <row r="163" spans="1:13" ht="11.25">
      <c r="A163" s="13" t="s">
        <v>357</v>
      </c>
      <c r="B163" s="13"/>
      <c r="C163" s="13"/>
      <c r="D163" s="13"/>
      <c r="E163" s="13"/>
      <c r="F163" s="13"/>
      <c r="G163" s="13"/>
      <c r="H163" s="13"/>
      <c r="I163" s="13"/>
      <c r="J163" s="13"/>
      <c r="K163" s="13"/>
      <c r="L163" s="13"/>
      <c r="M163" s="13"/>
    </row>
    <row r="164" spans="1:13" ht="11.25">
      <c r="A164" s="13"/>
      <c r="B164" s="13"/>
      <c r="C164" s="13" t="s">
        <v>73</v>
      </c>
      <c r="D164" s="13"/>
      <c r="E164" s="13"/>
      <c r="F164" s="13"/>
      <c r="G164" s="13"/>
      <c r="H164" s="13"/>
      <c r="I164" s="13"/>
      <c r="J164" s="13"/>
      <c r="K164" s="13"/>
      <c r="L164" s="13"/>
      <c r="M164" s="13"/>
    </row>
    <row r="165" spans="1:13" ht="12.75">
      <c r="A165" s="171" t="s">
        <v>71</v>
      </c>
      <c r="B165" s="172"/>
      <c r="C165" s="45" t="s">
        <v>368</v>
      </c>
      <c r="D165" s="13"/>
      <c r="E165" s="13"/>
      <c r="F165" s="13"/>
      <c r="G165" s="13"/>
      <c r="H165" s="13"/>
      <c r="I165" s="13"/>
      <c r="J165" s="13"/>
      <c r="K165" s="13"/>
      <c r="L165" s="13"/>
      <c r="M165" s="13"/>
    </row>
    <row r="166" spans="1:13" ht="12.75">
      <c r="A166" s="171" t="s">
        <v>72</v>
      </c>
      <c r="B166" s="172"/>
      <c r="C166" s="45"/>
      <c r="D166" s="13"/>
      <c r="E166" s="13"/>
      <c r="F166" s="13"/>
      <c r="G166" s="13"/>
      <c r="H166" s="13"/>
      <c r="I166" s="13"/>
      <c r="J166" s="13"/>
      <c r="K166" s="13"/>
      <c r="L166" s="13"/>
      <c r="M166" s="13"/>
    </row>
    <row r="167" spans="1:13" ht="11.25">
      <c r="A167" s="13"/>
      <c r="B167" s="13"/>
      <c r="C167" s="13"/>
      <c r="D167" s="13"/>
      <c r="E167" s="13"/>
      <c r="F167" s="13"/>
      <c r="G167" s="13"/>
      <c r="H167" s="13"/>
      <c r="I167" s="13"/>
      <c r="J167" s="13"/>
      <c r="K167" s="13"/>
      <c r="L167" s="13"/>
      <c r="M167" s="13"/>
    </row>
    <row r="168" spans="1:13" ht="11.25">
      <c r="A168" s="13" t="s">
        <v>358</v>
      </c>
      <c r="B168" s="13"/>
      <c r="C168" s="13"/>
      <c r="D168" s="13"/>
      <c r="E168" s="13"/>
      <c r="F168" s="13"/>
      <c r="G168" s="13"/>
      <c r="H168" s="13"/>
      <c r="I168" s="13"/>
      <c r="J168" s="13"/>
      <c r="K168" s="13"/>
      <c r="L168" s="13"/>
      <c r="M168" s="13"/>
    </row>
    <row r="169" spans="1:13" ht="11.25">
      <c r="A169" s="13"/>
      <c r="B169" s="13"/>
      <c r="C169" s="78">
        <v>0.16</v>
      </c>
      <c r="D169" s="13" t="s">
        <v>165</v>
      </c>
      <c r="E169" s="13"/>
      <c r="F169" s="13"/>
      <c r="G169" s="13"/>
      <c r="H169" s="13"/>
      <c r="I169" s="13"/>
      <c r="J169" s="13"/>
      <c r="K169" s="13"/>
      <c r="L169" s="13"/>
      <c r="M169" s="13"/>
    </row>
    <row r="170" spans="1:13" ht="11.25">
      <c r="A170" s="13"/>
      <c r="B170" s="13"/>
      <c r="C170" s="13"/>
      <c r="D170" s="13"/>
      <c r="E170" s="13"/>
      <c r="F170" s="13"/>
      <c r="G170" s="13"/>
      <c r="H170" s="13"/>
      <c r="I170" s="13"/>
      <c r="J170" s="13"/>
      <c r="K170" s="13"/>
      <c r="L170" s="13"/>
      <c r="M170" s="13"/>
    </row>
    <row r="171" spans="1:13" ht="11.25">
      <c r="A171" s="13"/>
      <c r="B171" s="13"/>
      <c r="C171" s="13"/>
      <c r="D171" s="13"/>
      <c r="E171" s="13"/>
      <c r="F171" s="13"/>
      <c r="G171" s="13"/>
      <c r="H171" s="13"/>
      <c r="I171" s="13"/>
      <c r="J171" s="13"/>
      <c r="K171" s="13"/>
      <c r="L171" s="13"/>
      <c r="M171" s="13"/>
    </row>
    <row r="172" spans="1:13" ht="11.25">
      <c r="A172" s="13"/>
      <c r="B172" s="13"/>
      <c r="C172" s="13"/>
      <c r="D172" s="13"/>
      <c r="E172" s="13"/>
      <c r="F172" s="13"/>
      <c r="G172" s="13"/>
      <c r="H172" s="13"/>
      <c r="I172" s="13"/>
      <c r="J172" s="13"/>
      <c r="K172" s="13"/>
      <c r="L172" s="13"/>
      <c r="M172" s="13"/>
    </row>
    <row r="173" spans="1:13" ht="11.25">
      <c r="A173" s="20" t="s">
        <v>91</v>
      </c>
      <c r="B173" s="13"/>
      <c r="C173" s="13"/>
      <c r="D173" s="13"/>
      <c r="E173" s="13"/>
      <c r="F173" s="13"/>
      <c r="G173" s="13"/>
      <c r="H173" s="13"/>
      <c r="I173" s="13"/>
      <c r="J173" s="13"/>
      <c r="K173" s="13"/>
      <c r="L173" s="13"/>
      <c r="M173" s="13"/>
    </row>
    <row r="174" spans="1:13" ht="11.25">
      <c r="A174" s="13"/>
      <c r="B174" s="173"/>
      <c r="C174" s="174"/>
      <c r="D174" s="174"/>
      <c r="E174" s="174"/>
      <c r="F174" s="174"/>
      <c r="G174" s="174"/>
      <c r="H174" s="175"/>
      <c r="I174" s="13"/>
      <c r="J174" s="13"/>
      <c r="K174" s="13"/>
      <c r="L174" s="13"/>
      <c r="M174" s="13"/>
    </row>
    <row r="175" spans="1:13" ht="11.25">
      <c r="A175" s="13"/>
      <c r="B175" s="176"/>
      <c r="C175" s="177"/>
      <c r="D175" s="177"/>
      <c r="E175" s="177"/>
      <c r="F175" s="177"/>
      <c r="G175" s="177"/>
      <c r="H175" s="178"/>
      <c r="I175" s="13"/>
      <c r="J175" s="13"/>
      <c r="K175" s="13"/>
      <c r="L175" s="13"/>
      <c r="M175" s="13"/>
    </row>
    <row r="176" spans="1:13" ht="11.25">
      <c r="A176" s="13"/>
      <c r="B176" s="176"/>
      <c r="C176" s="177"/>
      <c r="D176" s="177"/>
      <c r="E176" s="177"/>
      <c r="F176" s="177"/>
      <c r="G176" s="177"/>
      <c r="H176" s="178"/>
      <c r="I176" s="13"/>
      <c r="J176" s="13"/>
      <c r="K176" s="13"/>
      <c r="L176" s="13"/>
      <c r="M176" s="13"/>
    </row>
    <row r="177" spans="1:13" ht="11.25">
      <c r="A177" s="13"/>
      <c r="B177" s="179"/>
      <c r="C177" s="180"/>
      <c r="D177" s="180"/>
      <c r="E177" s="180"/>
      <c r="F177" s="180"/>
      <c r="G177" s="180"/>
      <c r="H177" s="181"/>
      <c r="I177" s="13"/>
      <c r="J177" s="13"/>
      <c r="K177" s="13"/>
      <c r="L177" s="13"/>
      <c r="M177" s="13"/>
    </row>
    <row r="178" spans="1:13" ht="11.25">
      <c r="A178" s="13"/>
      <c r="B178" s="13"/>
      <c r="C178" s="13"/>
      <c r="D178" s="13"/>
      <c r="E178" s="13"/>
      <c r="F178" s="13"/>
      <c r="G178" s="13"/>
      <c r="H178" s="13"/>
      <c r="I178" s="13"/>
      <c r="J178" s="13"/>
      <c r="K178" s="13"/>
      <c r="L178" s="13"/>
      <c r="M178" s="13"/>
    </row>
    <row r="179" spans="1:13" ht="11.25">
      <c r="A179" s="13"/>
      <c r="B179" s="13"/>
      <c r="C179" s="13"/>
      <c r="D179" s="13"/>
      <c r="E179" s="13"/>
      <c r="F179" s="13"/>
      <c r="G179" s="13"/>
      <c r="H179" s="13"/>
      <c r="I179" s="13"/>
      <c r="J179" s="13"/>
      <c r="K179" s="13"/>
      <c r="L179" s="13"/>
      <c r="M179" s="13"/>
    </row>
  </sheetData>
  <sheetProtection/>
  <mergeCells count="41">
    <mergeCell ref="A165:B165"/>
    <mergeCell ref="A166:B166"/>
    <mergeCell ref="B174:H177"/>
    <mergeCell ref="A142:D142"/>
    <mergeCell ref="A149:B149"/>
    <mergeCell ref="A150:B150"/>
    <mergeCell ref="A156:B156"/>
    <mergeCell ref="A157:B157"/>
    <mergeCell ref="A158:B158"/>
    <mergeCell ref="A122:B122"/>
    <mergeCell ref="A123:B123"/>
    <mergeCell ref="A131:B131"/>
    <mergeCell ref="A132:B132"/>
    <mergeCell ref="A140:D140"/>
    <mergeCell ref="A141:D141"/>
    <mergeCell ref="K39:K40"/>
    <mergeCell ref="L39:L40"/>
    <mergeCell ref="A113:B113"/>
    <mergeCell ref="A114:B114"/>
    <mergeCell ref="A120:B120"/>
    <mergeCell ref="A121:B121"/>
    <mergeCell ref="L6:L7"/>
    <mergeCell ref="J38:K38"/>
    <mergeCell ref="C39:C40"/>
    <mergeCell ref="D39:D40"/>
    <mergeCell ref="E39:E40"/>
    <mergeCell ref="F39:F40"/>
    <mergeCell ref="G39:G40"/>
    <mergeCell ref="H39:H40"/>
    <mergeCell ref="I39:I40"/>
    <mergeCell ref="J39:J40"/>
    <mergeCell ref="J5:K5"/>
    <mergeCell ref="C6:C7"/>
    <mergeCell ref="D6:D7"/>
    <mergeCell ref="E6:E7"/>
    <mergeCell ref="F6:F7"/>
    <mergeCell ref="G6:G7"/>
    <mergeCell ref="H6:H7"/>
    <mergeCell ref="I6:I7"/>
    <mergeCell ref="J6:J7"/>
    <mergeCell ref="K6:K7"/>
  </mergeCells>
  <hyperlinks>
    <hyperlink ref="D114" location="revision!C131" display="(skip to part C)"/>
    <hyperlink ref="D131" location="revision!C149" display="(skip to part D)"/>
    <hyperlink ref="D150" location="revision!C165" display="(skip to part E)"/>
  </hyperlinks>
  <printOptions/>
  <pageMargins left="0.7" right="0.7" top="0.75" bottom="0.75" header="0.3" footer="0.3"/>
  <pageSetup horizontalDpi="200" verticalDpi="200" orientation="landscape" scale="85" r:id="rId1"/>
  <headerFooter>
    <oddHeader>&amp;C&amp;"Arial,Bold"HEDS Freshmen Financial Aid Survey</oddHeader>
    <oddFooter>&amp;L&amp;A&amp;R&amp;P</oddFooter>
  </headerFooter>
  <rowBreaks count="3" manualBreakCount="3">
    <brk id="35" max="255" man="1"/>
    <brk id="69" max="255" man="1"/>
    <brk id="107" max="255" man="1"/>
  </rowBreaks>
</worksheet>
</file>

<file path=xl/worksheets/sheet5.xml><?xml version="1.0" encoding="utf-8"?>
<worksheet xmlns="http://schemas.openxmlformats.org/spreadsheetml/2006/main" xmlns:r="http://schemas.openxmlformats.org/officeDocument/2006/relationships">
  <dimension ref="A1:M179"/>
  <sheetViews>
    <sheetView zoomScalePageLayoutView="0" workbookViewId="0" topLeftCell="A67">
      <selection activeCell="A2" sqref="A2"/>
    </sheetView>
  </sheetViews>
  <sheetFormatPr defaultColWidth="9.140625" defaultRowHeight="12.75"/>
  <cols>
    <col min="1" max="1" width="39.7109375" style="1" customWidth="1"/>
    <col min="2" max="2" width="5.7109375" style="1" customWidth="1"/>
    <col min="3" max="3" width="9.140625" style="1" customWidth="1"/>
    <col min="4" max="4" width="9.8515625" style="1" customWidth="1"/>
    <col min="5" max="5" width="1.28515625" style="1" customWidth="1"/>
    <col min="6" max="7" width="12.140625" style="1" customWidth="1"/>
    <col min="8" max="8" width="14.140625" style="1" customWidth="1"/>
    <col min="9" max="9" width="1.28515625" style="1" customWidth="1"/>
    <col min="10" max="10" width="10.140625" style="1" customWidth="1"/>
    <col min="11" max="11" width="9.421875" style="1" customWidth="1"/>
    <col min="12" max="12" width="10.8515625" style="1" customWidth="1"/>
    <col min="13" max="16384" width="9.140625" style="1" customWidth="1"/>
  </cols>
  <sheetData>
    <row r="1" spans="1:13" ht="12.75">
      <c r="A1" s="57" t="str">
        <f>IF(LEN(General!A1)&gt;0,General!A1,"")</f>
        <v>Kenyon College</v>
      </c>
      <c r="B1" s="13"/>
      <c r="C1" s="13"/>
      <c r="D1" s="13"/>
      <c r="E1" s="13"/>
      <c r="F1" s="13"/>
      <c r="G1" s="13"/>
      <c r="H1" s="13"/>
      <c r="I1" s="13"/>
      <c r="J1" s="13"/>
      <c r="K1" s="13"/>
      <c r="L1" s="13"/>
      <c r="M1" s="13"/>
    </row>
    <row r="2" spans="1:13" ht="11.25">
      <c r="A2" s="13"/>
      <c r="B2" s="13"/>
      <c r="C2" s="13"/>
      <c r="D2" s="13"/>
      <c r="E2" s="13"/>
      <c r="F2" s="13"/>
      <c r="G2" s="13"/>
      <c r="H2" s="13"/>
      <c r="I2" s="13"/>
      <c r="J2" s="13"/>
      <c r="K2" s="13"/>
      <c r="L2" s="13"/>
      <c r="M2" s="13"/>
    </row>
    <row r="3" spans="1:13" ht="12.75">
      <c r="A3" s="57" t="s">
        <v>136</v>
      </c>
      <c r="B3" s="13"/>
      <c r="C3" s="13"/>
      <c r="D3" s="13"/>
      <c r="E3" s="13"/>
      <c r="F3" s="13"/>
      <c r="G3" s="13"/>
      <c r="H3" s="13"/>
      <c r="I3" s="13"/>
      <c r="J3" s="13"/>
      <c r="K3" s="13"/>
      <c r="L3" s="13"/>
      <c r="M3" s="13"/>
    </row>
    <row r="4" spans="1:13" ht="12" thickBot="1">
      <c r="A4" s="20"/>
      <c r="B4" s="13"/>
      <c r="C4" s="13"/>
      <c r="D4" s="13"/>
      <c r="E4" s="13"/>
      <c r="F4" s="20" t="s">
        <v>173</v>
      </c>
      <c r="G4" s="13"/>
      <c r="H4" s="13"/>
      <c r="I4" s="13"/>
      <c r="J4" s="20" t="s">
        <v>174</v>
      </c>
      <c r="K4" s="13"/>
      <c r="L4" s="13"/>
      <c r="M4" s="13"/>
    </row>
    <row r="5" spans="1:13" ht="12.75" thickTop="1">
      <c r="A5" s="2"/>
      <c r="B5" s="3"/>
      <c r="C5" s="3"/>
      <c r="D5" s="3"/>
      <c r="E5" s="3"/>
      <c r="F5" s="3" t="s">
        <v>151</v>
      </c>
      <c r="G5" s="3" t="s">
        <v>151</v>
      </c>
      <c r="H5" s="3" t="s">
        <v>152</v>
      </c>
      <c r="I5" s="3"/>
      <c r="J5" s="163" t="s">
        <v>156</v>
      </c>
      <c r="K5" s="164"/>
      <c r="L5" s="4"/>
      <c r="M5" s="13"/>
    </row>
    <row r="6" spans="1:13" ht="12">
      <c r="A6" s="5"/>
      <c r="B6" s="6"/>
      <c r="C6" s="165" t="s">
        <v>175</v>
      </c>
      <c r="D6" s="165" t="s">
        <v>178</v>
      </c>
      <c r="E6" s="167"/>
      <c r="F6" s="165" t="s">
        <v>162</v>
      </c>
      <c r="G6" s="167" t="s">
        <v>172</v>
      </c>
      <c r="H6" s="165" t="s">
        <v>162</v>
      </c>
      <c r="I6" s="167"/>
      <c r="J6" s="167" t="s">
        <v>32</v>
      </c>
      <c r="K6" s="167" t="s">
        <v>33</v>
      </c>
      <c r="L6" s="169" t="s">
        <v>176</v>
      </c>
      <c r="M6" s="13"/>
    </row>
    <row r="7" spans="1:13" ht="12">
      <c r="A7" s="5"/>
      <c r="B7" s="6"/>
      <c r="C7" s="166"/>
      <c r="D7" s="166"/>
      <c r="E7" s="168"/>
      <c r="F7" s="166"/>
      <c r="G7" s="168"/>
      <c r="H7" s="166"/>
      <c r="I7" s="168"/>
      <c r="J7" s="168"/>
      <c r="K7" s="168"/>
      <c r="L7" s="170"/>
      <c r="M7" s="13"/>
    </row>
    <row r="8" spans="1:13" ht="12">
      <c r="A8" s="5"/>
      <c r="B8" s="6" t="s">
        <v>31</v>
      </c>
      <c r="C8" s="22" t="s">
        <v>41</v>
      </c>
      <c r="D8" s="22" t="s">
        <v>42</v>
      </c>
      <c r="E8" s="22"/>
      <c r="F8" s="22" t="s">
        <v>43</v>
      </c>
      <c r="G8" s="22" t="s">
        <v>44</v>
      </c>
      <c r="H8" s="22" t="s">
        <v>45</v>
      </c>
      <c r="I8" s="22"/>
      <c r="J8" s="22" t="s">
        <v>46</v>
      </c>
      <c r="K8" s="22" t="s">
        <v>47</v>
      </c>
      <c r="L8" s="23" t="s">
        <v>48</v>
      </c>
      <c r="M8" s="13"/>
    </row>
    <row r="9" spans="1:13" ht="12">
      <c r="A9" s="80" t="s">
        <v>26</v>
      </c>
      <c r="B9" s="8"/>
      <c r="C9" s="9"/>
      <c r="D9" s="9"/>
      <c r="E9" s="9"/>
      <c r="F9" s="9"/>
      <c r="G9" s="9"/>
      <c r="H9" s="9"/>
      <c r="I9" s="9"/>
      <c r="J9" s="9"/>
      <c r="K9" s="9"/>
      <c r="L9" s="10"/>
      <c r="M9" s="13"/>
    </row>
    <row r="10" spans="1:13" ht="12">
      <c r="A10" s="11" t="s">
        <v>27</v>
      </c>
      <c r="B10" s="8"/>
      <c r="C10" s="9"/>
      <c r="D10" s="9"/>
      <c r="E10" s="9"/>
      <c r="F10" s="9"/>
      <c r="G10" s="9"/>
      <c r="H10" s="9"/>
      <c r="I10" s="9"/>
      <c r="J10" s="9"/>
      <c r="K10" s="9"/>
      <c r="L10" s="10"/>
      <c r="M10" s="13"/>
    </row>
    <row r="11" spans="1:13" ht="12">
      <c r="A11" s="12" t="s">
        <v>29</v>
      </c>
      <c r="B11" s="8">
        <v>1</v>
      </c>
      <c r="C11" s="58">
        <v>458</v>
      </c>
      <c r="D11" s="59"/>
      <c r="E11" s="59"/>
      <c r="F11" s="59"/>
      <c r="G11" s="59"/>
      <c r="H11" s="59"/>
      <c r="I11" s="59"/>
      <c r="J11" s="59"/>
      <c r="K11" s="59"/>
      <c r="L11" s="60"/>
      <c r="M11" s="13"/>
    </row>
    <row r="12" spans="1:13" ht="12">
      <c r="A12" s="12" t="s">
        <v>115</v>
      </c>
      <c r="B12" s="8">
        <v>2</v>
      </c>
      <c r="C12" s="58">
        <v>196</v>
      </c>
      <c r="D12" s="59"/>
      <c r="E12" s="59"/>
      <c r="F12" s="61">
        <v>1395520</v>
      </c>
      <c r="G12" s="61"/>
      <c r="H12" s="61">
        <v>47035</v>
      </c>
      <c r="I12" s="59"/>
      <c r="J12" s="61">
        <v>10500</v>
      </c>
      <c r="K12" s="61"/>
      <c r="L12" s="63">
        <v>1453055</v>
      </c>
      <c r="M12" s="13"/>
    </row>
    <row r="13" spans="1:13" ht="12">
      <c r="A13" s="11" t="s">
        <v>28</v>
      </c>
      <c r="B13" s="8"/>
      <c r="C13" s="59"/>
      <c r="D13" s="59"/>
      <c r="E13" s="59"/>
      <c r="F13" s="62"/>
      <c r="G13" s="62"/>
      <c r="H13" s="62"/>
      <c r="I13" s="59"/>
      <c r="J13" s="62"/>
      <c r="K13" s="62"/>
      <c r="L13" s="64"/>
      <c r="M13" s="13"/>
    </row>
    <row r="14" spans="1:13" ht="12">
      <c r="A14" s="12" t="s">
        <v>29</v>
      </c>
      <c r="B14" s="8">
        <v>3</v>
      </c>
      <c r="C14" s="58">
        <v>96</v>
      </c>
      <c r="D14" s="59"/>
      <c r="E14" s="59"/>
      <c r="F14" s="62"/>
      <c r="G14" s="62"/>
      <c r="H14" s="62"/>
      <c r="I14" s="59"/>
      <c r="J14" s="62"/>
      <c r="K14" s="62"/>
      <c r="L14" s="64"/>
      <c r="M14" s="13"/>
    </row>
    <row r="15" spans="1:13" ht="12">
      <c r="A15" s="12" t="s">
        <v>115</v>
      </c>
      <c r="B15" s="8">
        <v>4</v>
      </c>
      <c r="C15" s="58">
        <v>142</v>
      </c>
      <c r="D15" s="59"/>
      <c r="E15" s="59"/>
      <c r="F15" s="61">
        <v>983000</v>
      </c>
      <c r="G15" s="61"/>
      <c r="H15" s="61">
        <v>47110</v>
      </c>
      <c r="I15" s="59"/>
      <c r="J15" s="61">
        <v>128070</v>
      </c>
      <c r="K15" s="61"/>
      <c r="L15" s="63">
        <v>1158180</v>
      </c>
      <c r="M15" s="13"/>
    </row>
    <row r="16" spans="1:13" ht="12">
      <c r="A16" s="7" t="s">
        <v>30</v>
      </c>
      <c r="B16" s="8">
        <v>5</v>
      </c>
      <c r="C16" s="65">
        <v>892</v>
      </c>
      <c r="D16" s="66"/>
      <c r="E16" s="66"/>
      <c r="F16" s="67">
        <v>2378520</v>
      </c>
      <c r="G16" s="67"/>
      <c r="H16" s="67">
        <v>94145</v>
      </c>
      <c r="I16" s="66"/>
      <c r="J16" s="67">
        <v>138570</v>
      </c>
      <c r="K16" s="67"/>
      <c r="L16" s="69">
        <v>2611235</v>
      </c>
      <c r="M16" s="13"/>
    </row>
    <row r="17" spans="1:13" ht="12">
      <c r="A17" s="5"/>
      <c r="B17" s="8"/>
      <c r="C17" s="59"/>
      <c r="D17" s="59"/>
      <c r="E17" s="59"/>
      <c r="F17" s="62"/>
      <c r="G17" s="62"/>
      <c r="H17" s="62"/>
      <c r="I17" s="59"/>
      <c r="J17" s="62"/>
      <c r="K17" s="62"/>
      <c r="L17" s="64"/>
      <c r="M17" s="13"/>
    </row>
    <row r="18" spans="1:13" ht="12">
      <c r="A18" s="80" t="s">
        <v>166</v>
      </c>
      <c r="B18" s="8"/>
      <c r="C18" s="59"/>
      <c r="D18" s="59"/>
      <c r="E18" s="59"/>
      <c r="F18" s="62"/>
      <c r="G18" s="62"/>
      <c r="H18" s="62"/>
      <c r="I18" s="59"/>
      <c r="J18" s="62"/>
      <c r="K18" s="62"/>
      <c r="L18" s="64"/>
      <c r="M18" s="13"/>
    </row>
    <row r="19" spans="1:13" ht="12">
      <c r="A19" s="79" t="s">
        <v>204</v>
      </c>
      <c r="B19" s="8">
        <v>6</v>
      </c>
      <c r="C19" s="58"/>
      <c r="D19" s="61"/>
      <c r="E19" s="59"/>
      <c r="F19" s="62"/>
      <c r="G19" s="62"/>
      <c r="H19" s="62"/>
      <c r="I19" s="59"/>
      <c r="J19" s="62"/>
      <c r="K19" s="62"/>
      <c r="L19" s="64"/>
      <c r="M19" s="13"/>
    </row>
    <row r="20" spans="1:13" ht="12">
      <c r="A20" s="80"/>
      <c r="B20" s="8"/>
      <c r="C20" s="59"/>
      <c r="D20" s="59"/>
      <c r="E20" s="59"/>
      <c r="F20" s="62"/>
      <c r="G20" s="62"/>
      <c r="H20" s="62"/>
      <c r="I20" s="59"/>
      <c r="J20" s="62"/>
      <c r="K20" s="62"/>
      <c r="L20" s="64"/>
      <c r="M20" s="13"/>
    </row>
    <row r="21" spans="1:13" ht="12">
      <c r="A21" s="7" t="s">
        <v>163</v>
      </c>
      <c r="B21" s="8"/>
      <c r="C21" s="59"/>
      <c r="D21" s="59"/>
      <c r="E21" s="59"/>
      <c r="F21" s="62"/>
      <c r="G21" s="62"/>
      <c r="H21" s="62"/>
      <c r="I21" s="59"/>
      <c r="J21" s="62"/>
      <c r="K21" s="62"/>
      <c r="L21" s="64"/>
      <c r="M21" s="13"/>
    </row>
    <row r="22" spans="1:13" ht="12">
      <c r="A22" s="11" t="s">
        <v>153</v>
      </c>
      <c r="B22" s="8">
        <v>7</v>
      </c>
      <c r="C22" s="58">
        <v>72</v>
      </c>
      <c r="D22" s="61">
        <v>441741</v>
      </c>
      <c r="E22" s="59"/>
      <c r="F22" s="61">
        <v>517334</v>
      </c>
      <c r="G22" s="61"/>
      <c r="H22" s="61">
        <v>29725</v>
      </c>
      <c r="I22" s="59"/>
      <c r="J22" s="61">
        <v>135898</v>
      </c>
      <c r="K22" s="61">
        <v>16033</v>
      </c>
      <c r="L22" s="63">
        <v>698990</v>
      </c>
      <c r="M22" s="13"/>
    </row>
    <row r="23" spans="1:13" ht="12">
      <c r="A23" s="11" t="s">
        <v>154</v>
      </c>
      <c r="B23" s="8">
        <v>8</v>
      </c>
      <c r="C23" s="58">
        <v>78</v>
      </c>
      <c r="D23" s="61">
        <v>1273754</v>
      </c>
      <c r="E23" s="59"/>
      <c r="F23" s="61">
        <v>899916</v>
      </c>
      <c r="G23" s="61"/>
      <c r="H23" s="61">
        <v>23590</v>
      </c>
      <c r="I23" s="59"/>
      <c r="J23" s="61">
        <v>253867</v>
      </c>
      <c r="K23" s="61">
        <v>73550</v>
      </c>
      <c r="L23" s="63">
        <v>1250923</v>
      </c>
      <c r="M23" s="13"/>
    </row>
    <row r="24" spans="1:13" ht="12">
      <c r="A24" s="11" t="s">
        <v>155</v>
      </c>
      <c r="B24" s="8">
        <v>9</v>
      </c>
      <c r="C24" s="58">
        <v>295</v>
      </c>
      <c r="D24" s="61">
        <v>10283376</v>
      </c>
      <c r="E24" s="59"/>
      <c r="F24" s="61">
        <v>8729802</v>
      </c>
      <c r="G24" s="61"/>
      <c r="H24" s="61">
        <v>361340</v>
      </c>
      <c r="I24" s="59"/>
      <c r="J24" s="61">
        <v>805611</v>
      </c>
      <c r="K24" s="61">
        <v>228898</v>
      </c>
      <c r="L24" s="63">
        <v>10125651</v>
      </c>
      <c r="M24" s="13"/>
    </row>
    <row r="25" spans="1:13" ht="12">
      <c r="A25" s="7" t="s">
        <v>30</v>
      </c>
      <c r="B25" s="8">
        <v>10</v>
      </c>
      <c r="C25" s="65">
        <v>445</v>
      </c>
      <c r="D25" s="67">
        <v>11998871</v>
      </c>
      <c r="E25" s="66"/>
      <c r="F25" s="67">
        <v>10147052</v>
      </c>
      <c r="G25" s="67"/>
      <c r="H25" s="67">
        <v>414655</v>
      </c>
      <c r="I25" s="66"/>
      <c r="J25" s="67">
        <v>1195376</v>
      </c>
      <c r="K25" s="67">
        <v>318481</v>
      </c>
      <c r="L25" s="69">
        <v>12075564</v>
      </c>
      <c r="M25" s="13"/>
    </row>
    <row r="26" spans="1:13" ht="12">
      <c r="A26" s="11"/>
      <c r="B26" s="8"/>
      <c r="C26" s="59"/>
      <c r="D26" s="62"/>
      <c r="E26" s="59"/>
      <c r="F26" s="59"/>
      <c r="G26" s="59"/>
      <c r="H26" s="59"/>
      <c r="I26" s="59"/>
      <c r="J26" s="59"/>
      <c r="K26" s="59"/>
      <c r="L26" s="64"/>
      <c r="M26" s="13"/>
    </row>
    <row r="27" spans="1:13" ht="12">
      <c r="A27" s="7" t="s">
        <v>277</v>
      </c>
      <c r="B27" s="8"/>
      <c r="C27" s="59"/>
      <c r="D27" s="62"/>
      <c r="E27" s="59"/>
      <c r="F27" s="62"/>
      <c r="G27" s="62"/>
      <c r="H27" s="62"/>
      <c r="I27" s="59"/>
      <c r="J27" s="62"/>
      <c r="K27" s="62"/>
      <c r="L27" s="64"/>
      <c r="M27" s="13"/>
    </row>
    <row r="28" spans="1:13" ht="12">
      <c r="A28" s="11" t="s">
        <v>153</v>
      </c>
      <c r="B28" s="8">
        <v>11</v>
      </c>
      <c r="C28" s="58">
        <v>3</v>
      </c>
      <c r="D28" s="61">
        <v>2565</v>
      </c>
      <c r="E28" s="59"/>
      <c r="F28" s="62"/>
      <c r="G28" s="62"/>
      <c r="H28" s="61">
        <v>5210</v>
      </c>
      <c r="I28" s="59"/>
      <c r="J28" s="61">
        <v>7000</v>
      </c>
      <c r="K28" s="61"/>
      <c r="L28" s="63">
        <v>12210</v>
      </c>
      <c r="M28" s="13"/>
    </row>
    <row r="29" spans="1:13" ht="12">
      <c r="A29" s="11" t="s">
        <v>154</v>
      </c>
      <c r="B29" s="8">
        <v>12</v>
      </c>
      <c r="C29" s="58"/>
      <c r="D29" s="61"/>
      <c r="E29" s="59"/>
      <c r="F29" s="62"/>
      <c r="G29" s="62"/>
      <c r="H29" s="61"/>
      <c r="I29" s="59"/>
      <c r="J29" s="61"/>
      <c r="K29" s="61"/>
      <c r="L29" s="63"/>
      <c r="M29" s="13"/>
    </row>
    <row r="30" spans="1:13" ht="12">
      <c r="A30" s="11" t="s">
        <v>155</v>
      </c>
      <c r="B30" s="8">
        <v>13</v>
      </c>
      <c r="C30" s="58">
        <v>3</v>
      </c>
      <c r="D30" s="61">
        <v>123536</v>
      </c>
      <c r="E30" s="59"/>
      <c r="F30" s="62"/>
      <c r="G30" s="62"/>
      <c r="H30" s="61">
        <v>11270</v>
      </c>
      <c r="I30" s="59"/>
      <c r="J30" s="61"/>
      <c r="K30" s="61"/>
      <c r="L30" s="63">
        <v>11270</v>
      </c>
      <c r="M30" s="13"/>
    </row>
    <row r="31" spans="1:13" ht="12">
      <c r="A31" s="7" t="s">
        <v>30</v>
      </c>
      <c r="B31" s="8">
        <v>14</v>
      </c>
      <c r="C31" s="81">
        <v>6</v>
      </c>
      <c r="D31" s="82">
        <v>126101</v>
      </c>
      <c r="E31" s="66"/>
      <c r="F31" s="68"/>
      <c r="G31" s="68"/>
      <c r="H31" s="82">
        <v>16480</v>
      </c>
      <c r="I31" s="66"/>
      <c r="J31" s="82">
        <v>7000</v>
      </c>
      <c r="K31" s="82"/>
      <c r="L31" s="69">
        <v>23480</v>
      </c>
      <c r="M31" s="13"/>
    </row>
    <row r="32" spans="1:13" ht="12">
      <c r="A32" s="7"/>
      <c r="B32" s="8"/>
      <c r="C32" s="59"/>
      <c r="D32" s="62"/>
      <c r="E32" s="59"/>
      <c r="F32" s="62"/>
      <c r="G32" s="62"/>
      <c r="H32" s="62"/>
      <c r="I32" s="62"/>
      <c r="J32" s="62"/>
      <c r="K32" s="62"/>
      <c r="L32" s="64"/>
      <c r="M32" s="13"/>
    </row>
    <row r="33" spans="1:13" ht="12.75" thickBot="1">
      <c r="A33" s="24" t="s">
        <v>36</v>
      </c>
      <c r="B33" s="25">
        <v>15</v>
      </c>
      <c r="C33" s="70">
        <v>1343</v>
      </c>
      <c r="D33" s="72">
        <v>12124972</v>
      </c>
      <c r="E33" s="71"/>
      <c r="F33" s="72">
        <v>12525572</v>
      </c>
      <c r="G33" s="72"/>
      <c r="H33" s="72">
        <v>525280</v>
      </c>
      <c r="I33" s="71"/>
      <c r="J33" s="72">
        <v>1340946</v>
      </c>
      <c r="K33" s="72">
        <v>318481</v>
      </c>
      <c r="L33" s="72">
        <v>14710279</v>
      </c>
      <c r="M33" s="13"/>
    </row>
    <row r="34" spans="1:13" ht="12.75" thickTop="1">
      <c r="A34" s="53"/>
      <c r="B34" s="54"/>
      <c r="C34" s="13"/>
      <c r="D34" s="13"/>
      <c r="E34" s="13"/>
      <c r="F34" s="13"/>
      <c r="G34" s="13"/>
      <c r="H34" s="13"/>
      <c r="I34" s="13"/>
      <c r="J34" s="13"/>
      <c r="K34" s="13"/>
      <c r="L34" s="13"/>
      <c r="M34" s="13"/>
    </row>
    <row r="35" spans="1:13" ht="11.25">
      <c r="A35" s="13"/>
      <c r="B35" s="13"/>
      <c r="C35" s="13"/>
      <c r="D35" s="13"/>
      <c r="E35" s="13"/>
      <c r="F35" s="13"/>
      <c r="G35" s="13"/>
      <c r="H35" s="13"/>
      <c r="I35" s="13"/>
      <c r="J35" s="13"/>
      <c r="K35" s="13"/>
      <c r="L35" s="13"/>
      <c r="M35" s="13"/>
    </row>
    <row r="36" spans="1:13" ht="12.75">
      <c r="A36" s="57" t="s">
        <v>134</v>
      </c>
      <c r="B36" s="13"/>
      <c r="C36" s="13"/>
      <c r="D36" s="13"/>
      <c r="E36" s="13"/>
      <c r="F36" s="13"/>
      <c r="G36" s="13"/>
      <c r="H36" s="13"/>
      <c r="I36" s="13"/>
      <c r="J36" s="13"/>
      <c r="K36" s="13"/>
      <c r="L36" s="13"/>
      <c r="M36" s="13"/>
    </row>
    <row r="37" spans="1:13" ht="12" thickBot="1">
      <c r="A37" s="20"/>
      <c r="B37" s="13"/>
      <c r="C37" s="13"/>
      <c r="D37" s="13"/>
      <c r="E37" s="13"/>
      <c r="F37" s="20" t="s">
        <v>173</v>
      </c>
      <c r="G37" s="13"/>
      <c r="H37" s="13"/>
      <c r="I37" s="13"/>
      <c r="J37" s="20" t="s">
        <v>174</v>
      </c>
      <c r="K37" s="13"/>
      <c r="L37" s="13"/>
      <c r="M37" s="13"/>
    </row>
    <row r="38" spans="1:13" ht="12.75" thickTop="1">
      <c r="A38" s="2"/>
      <c r="B38" s="3"/>
      <c r="C38" s="3"/>
      <c r="D38" s="3"/>
      <c r="E38" s="3"/>
      <c r="F38" s="3" t="s">
        <v>151</v>
      </c>
      <c r="G38" s="3" t="s">
        <v>151</v>
      </c>
      <c r="H38" s="3" t="s">
        <v>152</v>
      </c>
      <c r="I38" s="3"/>
      <c r="J38" s="163" t="s">
        <v>156</v>
      </c>
      <c r="K38" s="164"/>
      <c r="L38" s="4"/>
      <c r="M38" s="13"/>
    </row>
    <row r="39" spans="1:13" ht="12">
      <c r="A39" s="5"/>
      <c r="B39" s="6"/>
      <c r="C39" s="165" t="s">
        <v>175</v>
      </c>
      <c r="D39" s="165" t="s">
        <v>177</v>
      </c>
      <c r="E39" s="167"/>
      <c r="F39" s="165" t="s">
        <v>162</v>
      </c>
      <c r="G39" s="167" t="s">
        <v>172</v>
      </c>
      <c r="H39" s="165" t="s">
        <v>162</v>
      </c>
      <c r="I39" s="167"/>
      <c r="J39" s="167" t="s">
        <v>32</v>
      </c>
      <c r="K39" s="167" t="s">
        <v>33</v>
      </c>
      <c r="L39" s="169" t="s">
        <v>176</v>
      </c>
      <c r="M39" s="13"/>
    </row>
    <row r="40" spans="1:13" ht="12">
      <c r="A40" s="5"/>
      <c r="B40" s="6"/>
      <c r="C40" s="166"/>
      <c r="D40" s="166"/>
      <c r="E40" s="168"/>
      <c r="F40" s="166"/>
      <c r="G40" s="168"/>
      <c r="H40" s="166"/>
      <c r="I40" s="168"/>
      <c r="J40" s="168"/>
      <c r="K40" s="168"/>
      <c r="L40" s="170"/>
      <c r="M40" s="13"/>
    </row>
    <row r="41" spans="1:13" ht="12">
      <c r="A41" s="5"/>
      <c r="B41" s="6" t="s">
        <v>31</v>
      </c>
      <c r="C41" s="22" t="s">
        <v>41</v>
      </c>
      <c r="D41" s="22" t="s">
        <v>42</v>
      </c>
      <c r="E41" s="22"/>
      <c r="F41" s="22" t="s">
        <v>43</v>
      </c>
      <c r="G41" s="22" t="s">
        <v>44</v>
      </c>
      <c r="H41" s="22" t="s">
        <v>45</v>
      </c>
      <c r="I41" s="22"/>
      <c r="J41" s="22" t="s">
        <v>46</v>
      </c>
      <c r="K41" s="22" t="s">
        <v>47</v>
      </c>
      <c r="L41" s="23" t="s">
        <v>48</v>
      </c>
      <c r="M41" s="13"/>
    </row>
    <row r="42" spans="1:13" ht="12">
      <c r="A42" s="80" t="s">
        <v>37</v>
      </c>
      <c r="B42" s="8"/>
      <c r="C42" s="9"/>
      <c r="D42" s="9"/>
      <c r="E42" s="9"/>
      <c r="F42" s="9"/>
      <c r="G42" s="9"/>
      <c r="H42" s="9"/>
      <c r="I42" s="9"/>
      <c r="J42" s="9"/>
      <c r="K42" s="9"/>
      <c r="L42" s="10"/>
      <c r="M42" s="13"/>
    </row>
    <row r="43" spans="1:13" ht="12">
      <c r="A43" s="11" t="s">
        <v>27</v>
      </c>
      <c r="B43" s="8"/>
      <c r="C43" s="9"/>
      <c r="D43" s="9"/>
      <c r="E43" s="9"/>
      <c r="F43" s="9"/>
      <c r="G43" s="9"/>
      <c r="H43" s="9"/>
      <c r="I43" s="9"/>
      <c r="J43" s="9"/>
      <c r="K43" s="9"/>
      <c r="L43" s="10"/>
      <c r="M43" s="13"/>
    </row>
    <row r="44" spans="1:13" ht="12">
      <c r="A44" s="12" t="s">
        <v>29</v>
      </c>
      <c r="B44" s="8">
        <v>16</v>
      </c>
      <c r="C44" s="58">
        <v>177</v>
      </c>
      <c r="D44" s="59"/>
      <c r="E44" s="59"/>
      <c r="F44" s="59"/>
      <c r="G44" s="59"/>
      <c r="H44" s="59"/>
      <c r="I44" s="59"/>
      <c r="J44" s="59"/>
      <c r="K44" s="59"/>
      <c r="L44" s="60"/>
      <c r="M44" s="13"/>
    </row>
    <row r="45" spans="1:13" ht="12">
      <c r="A45" s="12" t="s">
        <v>115</v>
      </c>
      <c r="B45" s="8">
        <v>17</v>
      </c>
      <c r="C45" s="58">
        <v>34</v>
      </c>
      <c r="D45" s="59"/>
      <c r="E45" s="59"/>
      <c r="F45" s="61">
        <v>206455</v>
      </c>
      <c r="G45" s="61"/>
      <c r="H45" s="61">
        <v>27035</v>
      </c>
      <c r="I45" s="59"/>
      <c r="J45" s="61"/>
      <c r="K45" s="61"/>
      <c r="L45" s="63">
        <v>233490</v>
      </c>
      <c r="M45" s="13"/>
    </row>
    <row r="46" spans="1:13" ht="12">
      <c r="A46" s="11" t="s">
        <v>28</v>
      </c>
      <c r="B46" s="8"/>
      <c r="C46" s="59"/>
      <c r="D46" s="59"/>
      <c r="E46" s="59"/>
      <c r="F46" s="62"/>
      <c r="G46" s="62"/>
      <c r="H46" s="62"/>
      <c r="I46" s="59"/>
      <c r="J46" s="62"/>
      <c r="K46" s="62"/>
      <c r="L46" s="64"/>
      <c r="M46" s="13"/>
    </row>
    <row r="47" spans="1:13" ht="12">
      <c r="A47" s="12" t="s">
        <v>29</v>
      </c>
      <c r="B47" s="8">
        <v>18</v>
      </c>
      <c r="C47" s="58">
        <v>35</v>
      </c>
      <c r="D47" s="59"/>
      <c r="E47" s="59"/>
      <c r="F47" s="62"/>
      <c r="G47" s="62"/>
      <c r="H47" s="62"/>
      <c r="I47" s="59"/>
      <c r="J47" s="62"/>
      <c r="K47" s="62"/>
      <c r="L47" s="64"/>
      <c r="M47" s="13"/>
    </row>
    <row r="48" spans="1:13" ht="12">
      <c r="A48" s="12" t="s">
        <v>115</v>
      </c>
      <c r="B48" s="8">
        <v>19</v>
      </c>
      <c r="C48" s="58">
        <v>37</v>
      </c>
      <c r="D48" s="59"/>
      <c r="E48" s="59"/>
      <c r="F48" s="61">
        <v>179000</v>
      </c>
      <c r="G48" s="61"/>
      <c r="H48" s="61">
        <v>22910</v>
      </c>
      <c r="I48" s="59"/>
      <c r="J48" s="61">
        <v>47375</v>
      </c>
      <c r="K48" s="61"/>
      <c r="L48" s="63">
        <v>249285</v>
      </c>
      <c r="M48" s="13"/>
    </row>
    <row r="49" spans="1:13" ht="12">
      <c r="A49" s="7" t="s">
        <v>30</v>
      </c>
      <c r="B49" s="8">
        <v>20</v>
      </c>
      <c r="C49" s="65">
        <v>283</v>
      </c>
      <c r="D49" s="66"/>
      <c r="E49" s="66"/>
      <c r="F49" s="67">
        <v>385455</v>
      </c>
      <c r="G49" s="67"/>
      <c r="H49" s="67">
        <v>49945</v>
      </c>
      <c r="I49" s="66"/>
      <c r="J49" s="67">
        <v>47375</v>
      </c>
      <c r="K49" s="67"/>
      <c r="L49" s="69">
        <v>482775</v>
      </c>
      <c r="M49" s="13"/>
    </row>
    <row r="50" spans="1:13" ht="12">
      <c r="A50" s="5"/>
      <c r="B50" s="8"/>
      <c r="C50" s="59"/>
      <c r="D50" s="59"/>
      <c r="E50" s="59"/>
      <c r="F50" s="62"/>
      <c r="G50" s="62"/>
      <c r="H50" s="62"/>
      <c r="I50" s="59"/>
      <c r="J50" s="62"/>
      <c r="K50" s="62"/>
      <c r="L50" s="64"/>
      <c r="M50" s="13"/>
    </row>
    <row r="51" spans="1:13" ht="12">
      <c r="A51" s="80" t="s">
        <v>167</v>
      </c>
      <c r="B51" s="8"/>
      <c r="C51" s="59"/>
      <c r="D51" s="59"/>
      <c r="E51" s="59"/>
      <c r="F51" s="62"/>
      <c r="G51" s="62"/>
      <c r="H51" s="62"/>
      <c r="I51" s="59"/>
      <c r="J51" s="62"/>
      <c r="K51" s="62"/>
      <c r="L51" s="64"/>
      <c r="M51" s="13"/>
    </row>
    <row r="52" spans="1:13" ht="12">
      <c r="A52" s="79" t="s">
        <v>205</v>
      </c>
      <c r="B52" s="8">
        <v>21</v>
      </c>
      <c r="C52" s="58"/>
      <c r="D52" s="61"/>
      <c r="E52" s="59"/>
      <c r="F52" s="62"/>
      <c r="G52" s="62"/>
      <c r="H52" s="62"/>
      <c r="I52" s="59"/>
      <c r="J52" s="62"/>
      <c r="K52" s="62"/>
      <c r="L52" s="64"/>
      <c r="M52" s="13"/>
    </row>
    <row r="53" spans="1:13" ht="12">
      <c r="A53" s="80"/>
      <c r="B53" s="8"/>
      <c r="C53" s="59"/>
      <c r="D53" s="62"/>
      <c r="E53" s="59"/>
      <c r="F53" s="62"/>
      <c r="G53" s="62"/>
      <c r="H53" s="62"/>
      <c r="I53" s="59"/>
      <c r="J53" s="62"/>
      <c r="K53" s="62"/>
      <c r="L53" s="64"/>
      <c r="M53" s="13"/>
    </row>
    <row r="54" spans="1:13" ht="12">
      <c r="A54" s="7" t="s">
        <v>168</v>
      </c>
      <c r="B54" s="8"/>
      <c r="C54" s="59"/>
      <c r="D54" s="62"/>
      <c r="E54" s="59"/>
      <c r="F54" s="62"/>
      <c r="G54" s="62"/>
      <c r="H54" s="62"/>
      <c r="I54" s="59"/>
      <c r="J54" s="62"/>
      <c r="K54" s="62"/>
      <c r="L54" s="64"/>
      <c r="M54" s="13"/>
    </row>
    <row r="55" spans="1:13" ht="12">
      <c r="A55" s="11" t="s">
        <v>153</v>
      </c>
      <c r="B55" s="8">
        <v>22</v>
      </c>
      <c r="C55" s="58">
        <v>17</v>
      </c>
      <c r="D55" s="61">
        <v>113343</v>
      </c>
      <c r="E55" s="59"/>
      <c r="F55" s="61">
        <v>127100</v>
      </c>
      <c r="G55" s="61"/>
      <c r="H55" s="61">
        <v>11825</v>
      </c>
      <c r="I55" s="59"/>
      <c r="J55" s="61">
        <v>30767</v>
      </c>
      <c r="K55" s="61">
        <v>2033</v>
      </c>
      <c r="L55" s="63">
        <v>171725</v>
      </c>
      <c r="M55" s="13"/>
    </row>
    <row r="56" spans="1:13" ht="12">
      <c r="A56" s="11" t="s">
        <v>154</v>
      </c>
      <c r="B56" s="8">
        <v>23</v>
      </c>
      <c r="C56" s="58">
        <v>21</v>
      </c>
      <c r="D56" s="61">
        <v>332415</v>
      </c>
      <c r="E56" s="59"/>
      <c r="F56" s="61">
        <v>185848</v>
      </c>
      <c r="G56" s="61"/>
      <c r="H56" s="61">
        <v>10830</v>
      </c>
      <c r="I56" s="59"/>
      <c r="J56" s="61">
        <v>69881</v>
      </c>
      <c r="K56" s="61">
        <v>21550</v>
      </c>
      <c r="L56" s="63">
        <v>288109</v>
      </c>
      <c r="M56" s="13"/>
    </row>
    <row r="57" spans="1:13" ht="12">
      <c r="A57" s="11" t="s">
        <v>155</v>
      </c>
      <c r="B57" s="8">
        <v>24</v>
      </c>
      <c r="C57" s="58">
        <v>136</v>
      </c>
      <c r="D57" s="61">
        <v>4822787</v>
      </c>
      <c r="E57" s="59"/>
      <c r="F57" s="61">
        <v>4058655</v>
      </c>
      <c r="G57" s="61"/>
      <c r="H57" s="61">
        <v>210680</v>
      </c>
      <c r="I57" s="59"/>
      <c r="J57" s="61">
        <v>355160</v>
      </c>
      <c r="K57" s="61">
        <v>111798</v>
      </c>
      <c r="L57" s="63">
        <v>4736293</v>
      </c>
      <c r="M57" s="13"/>
    </row>
    <row r="58" spans="1:13" ht="12">
      <c r="A58" s="7" t="s">
        <v>30</v>
      </c>
      <c r="B58" s="8">
        <v>25</v>
      </c>
      <c r="C58" s="65">
        <v>174</v>
      </c>
      <c r="D58" s="67">
        <v>5268545</v>
      </c>
      <c r="E58" s="66"/>
      <c r="F58" s="67">
        <v>4371603</v>
      </c>
      <c r="G58" s="67"/>
      <c r="H58" s="67">
        <v>233335</v>
      </c>
      <c r="I58" s="66"/>
      <c r="J58" s="67">
        <v>455808</v>
      </c>
      <c r="K58" s="67">
        <v>135381</v>
      </c>
      <c r="L58" s="69">
        <v>5196127</v>
      </c>
      <c r="M58" s="13"/>
    </row>
    <row r="59" spans="1:13" ht="12">
      <c r="A59" s="11"/>
      <c r="B59" s="8"/>
      <c r="C59" s="59"/>
      <c r="D59" s="62"/>
      <c r="E59" s="59"/>
      <c r="F59" s="59"/>
      <c r="G59" s="59"/>
      <c r="H59" s="59"/>
      <c r="I59" s="59"/>
      <c r="J59" s="59"/>
      <c r="K59" s="59"/>
      <c r="L59" s="64"/>
      <c r="M59" s="13"/>
    </row>
    <row r="60" spans="1:13" ht="12">
      <c r="A60" s="7" t="s">
        <v>276</v>
      </c>
      <c r="B60" s="8"/>
      <c r="C60" s="59"/>
      <c r="D60" s="62"/>
      <c r="E60" s="59"/>
      <c r="F60" s="62"/>
      <c r="G60" s="62"/>
      <c r="H60" s="62"/>
      <c r="I60" s="59"/>
      <c r="J60" s="62"/>
      <c r="K60" s="62"/>
      <c r="L60" s="64"/>
      <c r="M60" s="13"/>
    </row>
    <row r="61" spans="1:13" ht="12">
      <c r="A61" s="11" t="s">
        <v>153</v>
      </c>
      <c r="B61" s="8">
        <v>26</v>
      </c>
      <c r="C61" s="58">
        <v>1</v>
      </c>
      <c r="D61" s="61">
        <v>1525</v>
      </c>
      <c r="E61" s="59"/>
      <c r="F61" s="62"/>
      <c r="G61" s="62"/>
      <c r="H61" s="61">
        <v>4310</v>
      </c>
      <c r="I61" s="59"/>
      <c r="J61" s="61">
        <v>3500</v>
      </c>
      <c r="K61" s="61"/>
      <c r="L61" s="63">
        <v>7810</v>
      </c>
      <c r="M61" s="13"/>
    </row>
    <row r="62" spans="1:13" ht="12">
      <c r="A62" s="11" t="s">
        <v>154</v>
      </c>
      <c r="B62" s="8">
        <v>27</v>
      </c>
      <c r="C62" s="58"/>
      <c r="D62" s="61"/>
      <c r="E62" s="59"/>
      <c r="F62" s="62"/>
      <c r="G62" s="62"/>
      <c r="H62" s="61"/>
      <c r="I62" s="59"/>
      <c r="J62" s="61"/>
      <c r="K62" s="61"/>
      <c r="L62" s="63"/>
      <c r="M62" s="13"/>
    </row>
    <row r="63" spans="1:13" ht="12">
      <c r="A63" s="11" t="s">
        <v>155</v>
      </c>
      <c r="B63" s="8">
        <v>28</v>
      </c>
      <c r="C63" s="58"/>
      <c r="D63" s="61"/>
      <c r="E63" s="59"/>
      <c r="F63" s="62"/>
      <c r="G63" s="62"/>
      <c r="H63" s="61"/>
      <c r="I63" s="59"/>
      <c r="J63" s="61"/>
      <c r="K63" s="61"/>
      <c r="L63" s="63"/>
      <c r="M63" s="13"/>
    </row>
    <row r="64" spans="1:13" ht="12">
      <c r="A64" s="7" t="s">
        <v>30</v>
      </c>
      <c r="B64" s="8">
        <v>29</v>
      </c>
      <c r="C64" s="81">
        <v>1</v>
      </c>
      <c r="D64" s="82">
        <v>1525</v>
      </c>
      <c r="E64" s="66"/>
      <c r="F64" s="68"/>
      <c r="G64" s="68"/>
      <c r="H64" s="82">
        <v>4310</v>
      </c>
      <c r="I64" s="66"/>
      <c r="J64" s="82">
        <v>3500</v>
      </c>
      <c r="K64" s="82"/>
      <c r="L64" s="69">
        <v>7810</v>
      </c>
      <c r="M64" s="13"/>
    </row>
    <row r="65" spans="1:13" ht="12">
      <c r="A65" s="7"/>
      <c r="B65" s="8"/>
      <c r="C65" s="59"/>
      <c r="D65" s="62"/>
      <c r="E65" s="59"/>
      <c r="F65" s="62"/>
      <c r="G65" s="62"/>
      <c r="H65" s="62"/>
      <c r="I65" s="62"/>
      <c r="J65" s="62"/>
      <c r="K65" s="62"/>
      <c r="L65" s="64"/>
      <c r="M65" s="13"/>
    </row>
    <row r="66" spans="1:13" ht="12.75" thickBot="1">
      <c r="A66" s="24" t="s">
        <v>36</v>
      </c>
      <c r="B66" s="25">
        <v>30</v>
      </c>
      <c r="C66" s="70">
        <v>458</v>
      </c>
      <c r="D66" s="72">
        <v>5270070</v>
      </c>
      <c r="E66" s="71"/>
      <c r="F66" s="72">
        <v>4757058</v>
      </c>
      <c r="G66" s="72"/>
      <c r="H66" s="72">
        <v>287590</v>
      </c>
      <c r="I66" s="71"/>
      <c r="J66" s="72">
        <v>506683</v>
      </c>
      <c r="K66" s="72">
        <v>135381</v>
      </c>
      <c r="L66" s="73">
        <v>5686712</v>
      </c>
      <c r="M66" s="13"/>
    </row>
    <row r="67" spans="1:13" ht="12" thickTop="1">
      <c r="A67" s="13"/>
      <c r="B67" s="13"/>
      <c r="C67" s="13"/>
      <c r="D67" s="13"/>
      <c r="E67" s="13"/>
      <c r="F67" s="13"/>
      <c r="G67" s="13"/>
      <c r="H67" s="13"/>
      <c r="I67" s="13"/>
      <c r="J67" s="13"/>
      <c r="K67" s="13"/>
      <c r="L67" s="13"/>
      <c r="M67" s="13"/>
    </row>
    <row r="68" spans="1:13" ht="11.25">
      <c r="A68" s="13"/>
      <c r="B68" s="13"/>
      <c r="C68" s="13"/>
      <c r="D68" s="13"/>
      <c r="E68" s="13"/>
      <c r="F68" s="13"/>
      <c r="G68" s="13"/>
      <c r="H68" s="13"/>
      <c r="I68" s="13"/>
      <c r="J68" s="13"/>
      <c r="K68" s="13"/>
      <c r="L68" s="13"/>
      <c r="M68" s="13"/>
    </row>
    <row r="69" spans="1:13" ht="11.25">
      <c r="A69" s="20">
        <f>IF(LEN(General!A73)&gt;0,General!A73,"")</f>
      </c>
      <c r="B69" s="13"/>
      <c r="C69" s="13"/>
      <c r="D69" s="13"/>
      <c r="E69" s="13"/>
      <c r="F69" s="13"/>
      <c r="G69" s="13"/>
      <c r="H69" s="13"/>
      <c r="I69" s="13"/>
      <c r="J69" s="13"/>
      <c r="K69" s="13"/>
      <c r="L69" s="13"/>
      <c r="M69" s="13"/>
    </row>
    <row r="70" spans="1:13" ht="11.25">
      <c r="A70" s="13"/>
      <c r="B70" s="13"/>
      <c r="C70" s="13"/>
      <c r="D70" s="13"/>
      <c r="E70" s="13"/>
      <c r="F70" s="13"/>
      <c r="G70" s="13"/>
      <c r="H70" s="13"/>
      <c r="I70" s="13"/>
      <c r="J70" s="13"/>
      <c r="K70" s="13"/>
      <c r="L70" s="13"/>
      <c r="M70" s="13"/>
    </row>
    <row r="71" spans="1:13" ht="12.75">
      <c r="A71" s="57" t="s">
        <v>254</v>
      </c>
      <c r="B71" s="13"/>
      <c r="C71" s="13"/>
      <c r="D71" s="13"/>
      <c r="E71" s="13"/>
      <c r="F71" s="13"/>
      <c r="G71" s="13"/>
      <c r="H71" s="13"/>
      <c r="I71" s="13"/>
      <c r="J71" s="13"/>
      <c r="K71" s="13"/>
      <c r="L71" s="13"/>
      <c r="M71" s="13"/>
    </row>
    <row r="72" spans="1:13" ht="11.25">
      <c r="A72" s="20" t="s">
        <v>49</v>
      </c>
      <c r="B72" s="13"/>
      <c r="C72" s="13"/>
      <c r="D72" s="13"/>
      <c r="E72" s="13"/>
      <c r="F72" s="13"/>
      <c r="G72" s="13"/>
      <c r="H72" s="13"/>
      <c r="I72" s="13"/>
      <c r="J72" s="13"/>
      <c r="K72" s="13"/>
      <c r="L72" s="13"/>
      <c r="M72" s="13"/>
    </row>
    <row r="73" spans="1:13" ht="11.25">
      <c r="A73" s="13" t="s">
        <v>128</v>
      </c>
      <c r="B73" s="13"/>
      <c r="C73" s="13"/>
      <c r="D73" s="13"/>
      <c r="E73" s="13"/>
      <c r="F73" s="13"/>
      <c r="G73" s="13"/>
      <c r="H73" s="13"/>
      <c r="I73" s="13"/>
      <c r="J73" s="13"/>
      <c r="K73" s="13"/>
      <c r="L73" s="13"/>
      <c r="M73" s="13"/>
    </row>
    <row r="74" spans="1:13" ht="11.25">
      <c r="A74" s="43" t="s">
        <v>50</v>
      </c>
      <c r="B74" s="13"/>
      <c r="C74" s="45">
        <v>33</v>
      </c>
      <c r="D74" s="13"/>
      <c r="E74" s="13"/>
      <c r="F74" s="13"/>
      <c r="G74" s="13"/>
      <c r="H74" s="13"/>
      <c r="I74" s="13"/>
      <c r="J74" s="13"/>
      <c r="K74" s="13"/>
      <c r="L74" s="13"/>
      <c r="M74" s="13"/>
    </row>
    <row r="75" spans="1:13" ht="11.25">
      <c r="A75" s="43" t="s">
        <v>51</v>
      </c>
      <c r="B75" s="13"/>
      <c r="C75" s="45">
        <v>31</v>
      </c>
      <c r="D75" s="13"/>
      <c r="E75" s="13"/>
      <c r="F75" s="13"/>
      <c r="G75" s="13"/>
      <c r="H75" s="13"/>
      <c r="I75" s="13"/>
      <c r="J75" s="13"/>
      <c r="K75" s="13"/>
      <c r="L75" s="13"/>
      <c r="M75" s="13"/>
    </row>
    <row r="76" spans="1:13" ht="11.25">
      <c r="A76" s="43" t="s">
        <v>52</v>
      </c>
      <c r="B76" s="13"/>
      <c r="C76" s="45">
        <v>41</v>
      </c>
      <c r="D76" s="13"/>
      <c r="E76" s="13"/>
      <c r="F76" s="13"/>
      <c r="G76" s="13"/>
      <c r="H76" s="13"/>
      <c r="I76" s="13"/>
      <c r="J76" s="13"/>
      <c r="K76" s="13"/>
      <c r="L76" s="13"/>
      <c r="M76" s="13"/>
    </row>
    <row r="77" spans="1:13" ht="11.25">
      <c r="A77" s="43" t="s">
        <v>53</v>
      </c>
      <c r="B77" s="13"/>
      <c r="C77" s="45">
        <v>31</v>
      </c>
      <c r="D77" s="13"/>
      <c r="E77" s="13"/>
      <c r="F77" s="13"/>
      <c r="G77" s="13"/>
      <c r="H77" s="13"/>
      <c r="I77" s="13"/>
      <c r="J77" s="13"/>
      <c r="K77" s="13"/>
      <c r="L77" s="13"/>
      <c r="M77" s="13"/>
    </row>
    <row r="78" spans="1:13" ht="11.25">
      <c r="A78" s="43" t="s">
        <v>144</v>
      </c>
      <c r="B78" s="13"/>
      <c r="C78" s="45">
        <v>20</v>
      </c>
      <c r="D78" s="13"/>
      <c r="E78" s="13"/>
      <c r="F78" s="13"/>
      <c r="G78" s="13"/>
      <c r="H78" s="13"/>
      <c r="I78" s="13"/>
      <c r="J78" s="13"/>
      <c r="K78" s="13"/>
      <c r="L78" s="13"/>
      <c r="M78" s="13"/>
    </row>
    <row r="79" spans="1:13" ht="11.25">
      <c r="A79" s="43" t="s">
        <v>169</v>
      </c>
      <c r="B79" s="13"/>
      <c r="C79" s="45">
        <v>14</v>
      </c>
      <c r="D79" s="13"/>
      <c r="E79" s="13"/>
      <c r="F79" s="13"/>
      <c r="G79" s="13"/>
      <c r="H79" s="13"/>
      <c r="I79" s="13"/>
      <c r="J79" s="13"/>
      <c r="K79" s="13"/>
      <c r="L79" s="13"/>
      <c r="M79" s="13"/>
    </row>
    <row r="80" spans="1:13" ht="11.25">
      <c r="A80" s="43" t="s">
        <v>258</v>
      </c>
      <c r="B80" s="13"/>
      <c r="C80" s="45">
        <v>4</v>
      </c>
      <c r="D80" s="13"/>
      <c r="E80" s="13"/>
      <c r="F80" s="13"/>
      <c r="G80" s="13"/>
      <c r="H80" s="13"/>
      <c r="I80" s="13"/>
      <c r="J80" s="13"/>
      <c r="K80" s="13"/>
      <c r="L80" s="13"/>
      <c r="M80" s="13"/>
    </row>
    <row r="81" spans="1:13" ht="11.25">
      <c r="A81" s="43" t="s">
        <v>171</v>
      </c>
      <c r="B81" s="13"/>
      <c r="C81" s="45">
        <v>1</v>
      </c>
      <c r="D81" s="13"/>
      <c r="E81" s="13"/>
      <c r="F81" s="13"/>
      <c r="G81" s="13"/>
      <c r="H81" s="13"/>
      <c r="I81" s="13"/>
      <c r="J81" s="13"/>
      <c r="K81" s="13"/>
      <c r="L81" s="13"/>
      <c r="M81" s="13"/>
    </row>
    <row r="82" spans="1:13" ht="11.25">
      <c r="A82" s="43"/>
      <c r="B82" s="13"/>
      <c r="C82" s="43"/>
      <c r="D82" s="13"/>
      <c r="E82" s="13"/>
      <c r="F82" s="13"/>
      <c r="G82" s="13"/>
      <c r="H82" s="13"/>
      <c r="I82" s="13"/>
      <c r="J82" s="13"/>
      <c r="K82" s="13"/>
      <c r="L82" s="13"/>
      <c r="M82" s="13"/>
    </row>
    <row r="83" spans="1:13" ht="11.25">
      <c r="A83" s="43" t="s">
        <v>143</v>
      </c>
      <c r="B83" s="13"/>
      <c r="C83" s="45"/>
      <c r="D83" s="13"/>
      <c r="E83" s="13"/>
      <c r="F83" s="13"/>
      <c r="G83" s="13"/>
      <c r="H83" s="13"/>
      <c r="I83" s="13"/>
      <c r="J83" s="13"/>
      <c r="K83" s="13"/>
      <c r="L83" s="13"/>
      <c r="M83" s="13"/>
    </row>
    <row r="84" spans="1:13" ht="11.25">
      <c r="A84" s="56" t="s">
        <v>34</v>
      </c>
      <c r="B84" s="13"/>
      <c r="C84" s="46">
        <v>175</v>
      </c>
      <c r="D84" s="13"/>
      <c r="E84" s="13"/>
      <c r="F84" s="13"/>
      <c r="G84" s="13"/>
      <c r="H84" s="13"/>
      <c r="I84" s="13"/>
      <c r="J84" s="13"/>
      <c r="K84" s="13"/>
      <c r="L84" s="13"/>
      <c r="M84" s="13"/>
    </row>
    <row r="85" spans="1:13" ht="11.25">
      <c r="A85" s="43" t="s">
        <v>54</v>
      </c>
      <c r="B85" s="13"/>
      <c r="C85" s="55">
        <f>C52+C58+C64</f>
        <v>175</v>
      </c>
      <c r="D85" s="13"/>
      <c r="E85" s="13"/>
      <c r="F85" s="13"/>
      <c r="G85" s="13"/>
      <c r="H85" s="13"/>
      <c r="I85" s="13"/>
      <c r="J85" s="13"/>
      <c r="K85" s="13"/>
      <c r="L85" s="13"/>
      <c r="M85" s="13"/>
    </row>
    <row r="86" spans="1:13" ht="11.25">
      <c r="A86" s="13"/>
      <c r="B86" s="13"/>
      <c r="C86" s="13"/>
      <c r="D86" s="13"/>
      <c r="E86" s="13"/>
      <c r="F86" s="13"/>
      <c r="G86" s="13"/>
      <c r="H86" s="13"/>
      <c r="I86" s="13"/>
      <c r="J86" s="13"/>
      <c r="K86" s="13"/>
      <c r="L86" s="13"/>
      <c r="M86" s="13"/>
    </row>
    <row r="87" spans="1:13" ht="11.25">
      <c r="A87" s="13"/>
      <c r="B87" s="13"/>
      <c r="C87" s="13"/>
      <c r="D87" s="13"/>
      <c r="E87" s="13"/>
      <c r="F87" s="13"/>
      <c r="G87" s="13"/>
      <c r="H87" s="13"/>
      <c r="I87" s="13"/>
      <c r="J87" s="13"/>
      <c r="K87" s="13"/>
      <c r="L87" s="13"/>
      <c r="M87" s="13"/>
    </row>
    <row r="88" spans="1:13" ht="11.25">
      <c r="A88" s="13"/>
      <c r="B88" s="13"/>
      <c r="C88" s="13"/>
      <c r="D88" s="13"/>
      <c r="E88" s="13"/>
      <c r="F88" s="13"/>
      <c r="G88" s="13"/>
      <c r="H88" s="13"/>
      <c r="I88" s="13"/>
      <c r="J88" s="13"/>
      <c r="K88" s="13"/>
      <c r="L88" s="13"/>
      <c r="M88" s="13"/>
    </row>
    <row r="89" spans="1:13" ht="11.25">
      <c r="A89" s="13" t="s">
        <v>129</v>
      </c>
      <c r="B89" s="13"/>
      <c r="C89" s="13"/>
      <c r="D89" s="13"/>
      <c r="E89" s="13"/>
      <c r="F89" s="13"/>
      <c r="G89" s="13"/>
      <c r="H89" s="13"/>
      <c r="I89" s="13"/>
      <c r="J89" s="13"/>
      <c r="K89" s="13"/>
      <c r="L89" s="13"/>
      <c r="M89" s="13"/>
    </row>
    <row r="90" spans="1:13" ht="11.25">
      <c r="A90" s="43" t="s">
        <v>336</v>
      </c>
      <c r="B90" s="13"/>
      <c r="C90" s="47">
        <v>37030</v>
      </c>
      <c r="D90" s="13"/>
      <c r="E90" s="13"/>
      <c r="F90" s="13"/>
      <c r="G90" s="13"/>
      <c r="H90" s="13"/>
      <c r="I90" s="13"/>
      <c r="J90" s="13"/>
      <c r="K90" s="13"/>
      <c r="L90" s="13"/>
      <c r="M90" s="13"/>
    </row>
    <row r="91" spans="1:13" ht="11.25" customHeight="1">
      <c r="A91" s="128" t="s">
        <v>337</v>
      </c>
      <c r="B91" s="13"/>
      <c r="C91" s="47">
        <v>44390</v>
      </c>
      <c r="D91" s="13"/>
      <c r="E91" s="13"/>
      <c r="F91" s="13"/>
      <c r="G91" s="13"/>
      <c r="H91" s="13"/>
      <c r="I91" s="13"/>
      <c r="J91" s="13"/>
      <c r="K91" s="13"/>
      <c r="L91" s="13"/>
      <c r="M91" s="13"/>
    </row>
    <row r="92" spans="1:13" ht="11.25">
      <c r="A92" s="43" t="s">
        <v>55</v>
      </c>
      <c r="B92" s="13"/>
      <c r="C92" s="47">
        <v>46690</v>
      </c>
      <c r="D92" s="13"/>
      <c r="E92" s="13"/>
      <c r="F92" s="13"/>
      <c r="G92" s="13"/>
      <c r="H92" s="13"/>
      <c r="I92" s="13"/>
      <c r="J92" s="13"/>
      <c r="K92" s="13"/>
      <c r="L92" s="13"/>
      <c r="M92" s="13"/>
    </row>
    <row r="93" spans="1:13" ht="11.25">
      <c r="A93" s="13"/>
      <c r="B93" s="13"/>
      <c r="C93" s="13"/>
      <c r="D93" s="13"/>
      <c r="E93" s="13"/>
      <c r="F93" s="13"/>
      <c r="G93" s="13"/>
      <c r="H93" s="13"/>
      <c r="I93" s="13"/>
      <c r="J93" s="13"/>
      <c r="K93" s="13"/>
      <c r="L93" s="13"/>
      <c r="M93" s="13"/>
    </row>
    <row r="94" spans="1:13" ht="11.25">
      <c r="A94" s="13"/>
      <c r="B94" s="13"/>
      <c r="C94" s="13"/>
      <c r="D94" s="13"/>
      <c r="E94" s="13"/>
      <c r="F94" s="13"/>
      <c r="G94" s="13"/>
      <c r="H94" s="13"/>
      <c r="I94" s="13"/>
      <c r="J94" s="13"/>
      <c r="K94" s="13"/>
      <c r="L94" s="13"/>
      <c r="M94" s="13"/>
    </row>
    <row r="95" spans="1:13" ht="11.25">
      <c r="A95" s="13"/>
      <c r="B95" s="13"/>
      <c r="C95" s="13"/>
      <c r="D95" s="13"/>
      <c r="E95" s="13"/>
      <c r="F95" s="13"/>
      <c r="G95" s="13"/>
      <c r="H95" s="13"/>
      <c r="I95" s="13"/>
      <c r="J95" s="13"/>
      <c r="K95" s="13"/>
      <c r="L95" s="13"/>
      <c r="M95" s="13"/>
    </row>
    <row r="96" spans="1:13" s="77" customFormat="1" ht="11.25">
      <c r="A96" s="13" t="s">
        <v>338</v>
      </c>
      <c r="B96" s="13"/>
      <c r="C96" s="13"/>
      <c r="D96" s="13"/>
      <c r="E96" s="13"/>
      <c r="F96" s="13"/>
      <c r="G96" s="13"/>
      <c r="H96" s="13"/>
      <c r="I96" s="13"/>
      <c r="J96" s="13"/>
      <c r="K96" s="13"/>
      <c r="L96" s="13"/>
      <c r="M96" s="13"/>
    </row>
    <row r="97" spans="1:13" s="77" customFormat="1" ht="11.25">
      <c r="A97" s="13" t="s">
        <v>56</v>
      </c>
      <c r="B97" s="13"/>
      <c r="C97" s="13"/>
      <c r="D97" s="13"/>
      <c r="E97" s="13"/>
      <c r="F97" s="13"/>
      <c r="G97" s="13"/>
      <c r="H97" s="13"/>
      <c r="I97" s="13"/>
      <c r="J97" s="13"/>
      <c r="K97" s="13"/>
      <c r="L97" s="13"/>
      <c r="M97" s="13"/>
    </row>
    <row r="98" spans="1:13" s="77" customFormat="1" ht="11.25">
      <c r="A98" s="13"/>
      <c r="B98" s="13"/>
      <c r="C98" s="42"/>
      <c r="D98" s="42"/>
      <c r="E98" s="13"/>
      <c r="F98" s="42"/>
      <c r="G98" s="42"/>
      <c r="H98" s="42" t="s">
        <v>59</v>
      </c>
      <c r="I98" s="13"/>
      <c r="J98" s="13"/>
      <c r="K98" s="13"/>
      <c r="L98" s="13"/>
      <c r="M98" s="13"/>
    </row>
    <row r="99" spans="1:13" s="77" customFormat="1" ht="11.25">
      <c r="A99" s="13"/>
      <c r="B99" s="13"/>
      <c r="C99" s="42" t="s">
        <v>57</v>
      </c>
      <c r="D99" s="42" t="s">
        <v>58</v>
      </c>
      <c r="E99" s="13"/>
      <c r="F99" s="42" t="s">
        <v>60</v>
      </c>
      <c r="G99" s="42" t="s">
        <v>34</v>
      </c>
      <c r="H99" s="42" t="s">
        <v>64</v>
      </c>
      <c r="I99" s="42"/>
      <c r="J99" s="13"/>
      <c r="K99" s="42"/>
      <c r="L99" s="13"/>
      <c r="M99" s="13"/>
    </row>
    <row r="100" spans="1:13" s="77" customFormat="1" ht="11.25">
      <c r="A100" s="13"/>
      <c r="B100" s="13"/>
      <c r="C100" s="42" t="s">
        <v>32</v>
      </c>
      <c r="D100" s="42" t="s">
        <v>61</v>
      </c>
      <c r="E100" s="13"/>
      <c r="F100" s="42" t="s">
        <v>62</v>
      </c>
      <c r="G100" s="42" t="s">
        <v>63</v>
      </c>
      <c r="H100" s="42" t="s">
        <v>65</v>
      </c>
      <c r="I100" s="13"/>
      <c r="J100" s="13"/>
      <c r="K100" s="13"/>
      <c r="L100" s="13"/>
      <c r="M100" s="13"/>
    </row>
    <row r="101" spans="1:13" s="77" customFormat="1" ht="11.25">
      <c r="A101" s="13"/>
      <c r="B101" s="13"/>
      <c r="C101" s="42" t="s">
        <v>41</v>
      </c>
      <c r="D101" s="42" t="s">
        <v>42</v>
      </c>
      <c r="E101" s="13"/>
      <c r="F101" s="42" t="s">
        <v>43</v>
      </c>
      <c r="G101" s="42" t="s">
        <v>44</v>
      </c>
      <c r="H101" s="42" t="s">
        <v>45</v>
      </c>
      <c r="I101" s="13"/>
      <c r="J101" s="13"/>
      <c r="K101" s="13"/>
      <c r="L101" s="13"/>
      <c r="M101" s="13"/>
    </row>
    <row r="102" spans="1:13" s="77" customFormat="1" ht="11.25">
      <c r="A102" s="43" t="s">
        <v>66</v>
      </c>
      <c r="B102" s="13"/>
      <c r="C102" s="47">
        <v>3500</v>
      </c>
      <c r="D102" s="47">
        <v>2500</v>
      </c>
      <c r="E102" s="13"/>
      <c r="F102" s="47">
        <v>1300</v>
      </c>
      <c r="G102" s="47">
        <f>SUM(C102:F102)</f>
        <v>7300</v>
      </c>
      <c r="H102" s="48">
        <v>1300</v>
      </c>
      <c r="I102" s="13"/>
      <c r="J102" s="13"/>
      <c r="K102" s="13"/>
      <c r="L102" s="13"/>
      <c r="M102" s="13"/>
    </row>
    <row r="103" spans="1:13" s="77" customFormat="1" ht="11.25">
      <c r="A103" s="43" t="s">
        <v>67</v>
      </c>
      <c r="B103" s="13"/>
      <c r="C103" s="47">
        <v>3500</v>
      </c>
      <c r="D103" s="47">
        <v>2500</v>
      </c>
      <c r="E103" s="13"/>
      <c r="F103" s="47">
        <v>1300</v>
      </c>
      <c r="G103" s="47">
        <f>SUM(C103:F103)</f>
        <v>7300</v>
      </c>
      <c r="H103" s="48">
        <v>1300</v>
      </c>
      <c r="I103" s="13"/>
      <c r="J103" s="13"/>
      <c r="K103" s="13"/>
      <c r="L103" s="13"/>
      <c r="M103" s="13"/>
    </row>
    <row r="104" spans="1:13" s="77" customFormat="1" ht="11.25">
      <c r="A104" s="43" t="s">
        <v>68</v>
      </c>
      <c r="B104" s="13"/>
      <c r="C104" s="47">
        <v>4500</v>
      </c>
      <c r="D104" s="47">
        <v>2500</v>
      </c>
      <c r="E104" s="13"/>
      <c r="F104" s="47">
        <v>1300</v>
      </c>
      <c r="G104" s="47">
        <f>SUM(C104:F104)</f>
        <v>8300</v>
      </c>
      <c r="H104" s="48">
        <v>1300</v>
      </c>
      <c r="I104" s="13"/>
      <c r="J104" s="13"/>
      <c r="K104" s="13"/>
      <c r="L104" s="13"/>
      <c r="M104" s="13"/>
    </row>
    <row r="105" spans="1:13" s="77" customFormat="1" ht="11.25">
      <c r="A105" s="43" t="s">
        <v>69</v>
      </c>
      <c r="B105" s="13"/>
      <c r="C105" s="47">
        <v>5500</v>
      </c>
      <c r="D105" s="47">
        <v>2500</v>
      </c>
      <c r="E105" s="13"/>
      <c r="F105" s="47">
        <v>1300</v>
      </c>
      <c r="G105" s="47">
        <f>SUM(C105:F105)</f>
        <v>9300</v>
      </c>
      <c r="H105" s="48">
        <v>1300</v>
      </c>
      <c r="I105" s="13"/>
      <c r="J105" s="13"/>
      <c r="K105" s="13"/>
      <c r="L105" s="13"/>
      <c r="M105" s="13"/>
    </row>
    <row r="106" spans="1:13" ht="11.25">
      <c r="A106" s="13"/>
      <c r="B106" s="13"/>
      <c r="C106" s="13"/>
      <c r="D106" s="13"/>
      <c r="E106" s="13"/>
      <c r="F106" s="13"/>
      <c r="G106" s="13"/>
      <c r="H106" s="13"/>
      <c r="I106" s="13"/>
      <c r="J106" s="13"/>
      <c r="K106" s="13"/>
      <c r="L106" s="13"/>
      <c r="M106" s="13"/>
    </row>
    <row r="107" spans="1:13" ht="11.25">
      <c r="A107" s="13"/>
      <c r="B107" s="13"/>
      <c r="C107" s="13"/>
      <c r="D107" s="13"/>
      <c r="E107" s="13"/>
      <c r="F107" s="13"/>
      <c r="G107" s="13"/>
      <c r="H107" s="13"/>
      <c r="I107" s="13"/>
      <c r="J107" s="13"/>
      <c r="K107" s="13"/>
      <c r="L107" s="13"/>
      <c r="M107" s="13"/>
    </row>
    <row r="108" spans="1:13" ht="11.25">
      <c r="A108" s="13"/>
      <c r="B108" s="13"/>
      <c r="C108" s="13"/>
      <c r="D108" s="13"/>
      <c r="E108" s="13"/>
      <c r="F108" s="13"/>
      <c r="G108" s="13"/>
      <c r="H108" s="13"/>
      <c r="I108" s="13"/>
      <c r="J108" s="13"/>
      <c r="K108" s="13"/>
      <c r="L108" s="13"/>
      <c r="M108" s="13"/>
    </row>
    <row r="109" spans="1:13" ht="11.25">
      <c r="A109" s="20" t="s">
        <v>70</v>
      </c>
      <c r="B109" s="13"/>
      <c r="C109" s="13"/>
      <c r="D109" s="13"/>
      <c r="E109" s="13"/>
      <c r="F109" s="13"/>
      <c r="G109" s="13"/>
      <c r="H109" s="13"/>
      <c r="I109" s="13"/>
      <c r="J109" s="13"/>
      <c r="K109" s="13"/>
      <c r="L109" s="13"/>
      <c r="M109" s="13"/>
    </row>
    <row r="110" spans="1:13" ht="11.25">
      <c r="A110" s="13" t="s">
        <v>130</v>
      </c>
      <c r="B110" s="13"/>
      <c r="C110" s="13"/>
      <c r="D110" s="13"/>
      <c r="E110" s="13"/>
      <c r="F110" s="13"/>
      <c r="G110" s="13"/>
      <c r="H110" s="13"/>
      <c r="I110" s="13"/>
      <c r="J110" s="13"/>
      <c r="K110" s="13"/>
      <c r="L110" s="13"/>
      <c r="M110" s="13"/>
    </row>
    <row r="111" spans="1:13" ht="11.25">
      <c r="A111" s="13" t="s">
        <v>339</v>
      </c>
      <c r="B111" s="13"/>
      <c r="C111" s="13"/>
      <c r="D111" s="13"/>
      <c r="E111" s="13"/>
      <c r="F111" s="13"/>
      <c r="G111" s="13"/>
      <c r="H111" s="13"/>
      <c r="I111" s="13"/>
      <c r="J111" s="13"/>
      <c r="K111" s="13"/>
      <c r="L111" s="13"/>
      <c r="M111" s="13"/>
    </row>
    <row r="112" spans="1:13" ht="11.25">
      <c r="A112" s="13"/>
      <c r="B112" s="13"/>
      <c r="C112" s="13" t="s">
        <v>73</v>
      </c>
      <c r="D112" s="13"/>
      <c r="E112" s="13"/>
      <c r="F112" s="13"/>
      <c r="G112" s="13"/>
      <c r="H112" s="13"/>
      <c r="I112" s="13"/>
      <c r="J112" s="13"/>
      <c r="K112" s="13"/>
      <c r="L112" s="13"/>
      <c r="M112" s="13"/>
    </row>
    <row r="113" spans="1:13" ht="12.75">
      <c r="A113" s="171" t="s">
        <v>71</v>
      </c>
      <c r="B113" s="172"/>
      <c r="C113" s="45" t="s">
        <v>368</v>
      </c>
      <c r="D113" s="13"/>
      <c r="E113" s="13"/>
      <c r="F113" s="13"/>
      <c r="G113" s="13"/>
      <c r="H113" s="13"/>
      <c r="I113" s="13"/>
      <c r="J113" s="13"/>
      <c r="K113" s="13"/>
      <c r="L113" s="13"/>
      <c r="M113" s="13"/>
    </row>
    <row r="114" spans="1:13" ht="12.75">
      <c r="A114" s="171" t="s">
        <v>72</v>
      </c>
      <c r="B114" s="172"/>
      <c r="C114" s="45"/>
      <c r="D114" s="44" t="s">
        <v>74</v>
      </c>
      <c r="E114" s="13"/>
      <c r="F114" s="13"/>
      <c r="G114" s="13"/>
      <c r="H114" s="13"/>
      <c r="I114" s="13"/>
      <c r="J114" s="13"/>
      <c r="K114" s="13"/>
      <c r="L114" s="13"/>
      <c r="M114" s="13"/>
    </row>
    <row r="115" spans="1:13" ht="11.25">
      <c r="A115" s="13"/>
      <c r="B115" s="13"/>
      <c r="C115" s="13"/>
      <c r="D115" s="13"/>
      <c r="E115" s="13"/>
      <c r="F115" s="13"/>
      <c r="G115" s="13"/>
      <c r="H115" s="13"/>
      <c r="I115" s="13"/>
      <c r="J115" s="13"/>
      <c r="K115" s="13"/>
      <c r="L115" s="13"/>
      <c r="M115" s="13"/>
    </row>
    <row r="116" spans="1:13" ht="11.25">
      <c r="A116" s="13"/>
      <c r="B116" s="13"/>
      <c r="C116" s="13"/>
      <c r="D116" s="13"/>
      <c r="E116" s="13"/>
      <c r="F116" s="13"/>
      <c r="G116" s="13"/>
      <c r="H116" s="13"/>
      <c r="I116" s="13"/>
      <c r="J116" s="13"/>
      <c r="K116" s="13"/>
      <c r="L116" s="13"/>
      <c r="M116" s="13"/>
    </row>
    <row r="117" spans="1:13" ht="11.25">
      <c r="A117" s="13"/>
      <c r="B117" s="13"/>
      <c r="C117" s="13"/>
      <c r="D117" s="13"/>
      <c r="E117" s="13"/>
      <c r="F117" s="13"/>
      <c r="G117" s="13"/>
      <c r="H117" s="13"/>
      <c r="I117" s="13"/>
      <c r="J117" s="13"/>
      <c r="K117" s="13"/>
      <c r="L117" s="13"/>
      <c r="M117" s="13"/>
    </row>
    <row r="118" spans="1:13" ht="11.25">
      <c r="A118" s="13" t="s">
        <v>145</v>
      </c>
      <c r="B118" s="13"/>
      <c r="C118" s="13"/>
      <c r="D118" s="13"/>
      <c r="E118" s="13"/>
      <c r="F118" s="13"/>
      <c r="G118" s="13"/>
      <c r="H118" s="13"/>
      <c r="I118" s="13"/>
      <c r="J118" s="13"/>
      <c r="K118" s="13"/>
      <c r="L118" s="13"/>
      <c r="M118" s="13"/>
    </row>
    <row r="119" spans="1:13" ht="11.25">
      <c r="A119" s="13" t="s">
        <v>146</v>
      </c>
      <c r="B119" s="13"/>
      <c r="C119" s="13" t="s">
        <v>73</v>
      </c>
      <c r="D119" s="13"/>
      <c r="E119" s="13"/>
      <c r="F119" s="13"/>
      <c r="G119" s="13"/>
      <c r="H119" s="13"/>
      <c r="I119" s="13"/>
      <c r="J119" s="13"/>
      <c r="K119" s="13"/>
      <c r="L119" s="13"/>
      <c r="M119" s="13"/>
    </row>
    <row r="120" spans="1:13" ht="12.75">
      <c r="A120" s="171" t="s">
        <v>147</v>
      </c>
      <c r="B120" s="172"/>
      <c r="C120" s="49" t="s">
        <v>368</v>
      </c>
      <c r="D120" s="13"/>
      <c r="E120" s="13"/>
      <c r="F120" s="13"/>
      <c r="G120" s="13"/>
      <c r="H120" s="13"/>
      <c r="I120" s="13"/>
      <c r="J120" s="13"/>
      <c r="K120" s="13"/>
      <c r="L120" s="13"/>
      <c r="M120" s="13"/>
    </row>
    <row r="121" spans="1:13" ht="12.75">
      <c r="A121" s="171" t="s">
        <v>148</v>
      </c>
      <c r="B121" s="172"/>
      <c r="C121" s="49" t="s">
        <v>368</v>
      </c>
      <c r="D121" s="13"/>
      <c r="E121" s="13"/>
      <c r="F121" s="13"/>
      <c r="G121" s="13"/>
      <c r="H121" s="13"/>
      <c r="I121" s="13"/>
      <c r="J121" s="13"/>
      <c r="K121" s="13"/>
      <c r="L121" s="13"/>
      <c r="M121" s="13"/>
    </row>
    <row r="122" spans="1:13" ht="12.75">
      <c r="A122" s="171" t="s">
        <v>149</v>
      </c>
      <c r="B122" s="172"/>
      <c r="C122" s="49"/>
      <c r="D122" s="13"/>
      <c r="E122" s="13"/>
      <c r="F122" s="13"/>
      <c r="G122" s="13"/>
      <c r="H122" s="13"/>
      <c r="I122" s="13"/>
      <c r="J122" s="13"/>
      <c r="K122" s="13"/>
      <c r="L122" s="13"/>
      <c r="M122" s="13"/>
    </row>
    <row r="123" spans="1:13" ht="12.75">
      <c r="A123" s="171" t="s">
        <v>150</v>
      </c>
      <c r="B123" s="172"/>
      <c r="C123" s="49"/>
      <c r="D123" s="13"/>
      <c r="E123" s="13"/>
      <c r="F123" s="13"/>
      <c r="G123" s="13"/>
      <c r="H123" s="13"/>
      <c r="I123" s="13"/>
      <c r="J123" s="13"/>
      <c r="K123" s="13"/>
      <c r="L123" s="13"/>
      <c r="M123" s="13"/>
    </row>
    <row r="124" spans="1:13" ht="11.25">
      <c r="A124" s="13"/>
      <c r="B124" s="13"/>
      <c r="C124" s="13"/>
      <c r="D124" s="13"/>
      <c r="E124" s="13"/>
      <c r="F124" s="13"/>
      <c r="G124" s="13"/>
      <c r="H124" s="13"/>
      <c r="I124" s="13"/>
      <c r="J124" s="13"/>
      <c r="K124" s="13"/>
      <c r="L124" s="13"/>
      <c r="M124" s="13"/>
    </row>
    <row r="125" spans="1:13" ht="11.25">
      <c r="A125" s="13"/>
      <c r="B125" s="13"/>
      <c r="C125" s="13"/>
      <c r="D125" s="13"/>
      <c r="E125" s="13"/>
      <c r="F125" s="13"/>
      <c r="G125" s="13"/>
      <c r="H125" s="13"/>
      <c r="I125" s="13"/>
      <c r="J125" s="13"/>
      <c r="K125" s="13"/>
      <c r="L125" s="13"/>
      <c r="M125" s="13"/>
    </row>
    <row r="126" spans="1:13" ht="11.25">
      <c r="A126" s="13"/>
      <c r="B126" s="13"/>
      <c r="C126" s="13"/>
      <c r="D126" s="13"/>
      <c r="E126" s="13"/>
      <c r="F126" s="13"/>
      <c r="G126" s="13"/>
      <c r="H126" s="13"/>
      <c r="I126" s="13"/>
      <c r="J126" s="13"/>
      <c r="K126" s="13"/>
      <c r="L126" s="13"/>
      <c r="M126" s="13"/>
    </row>
    <row r="127" spans="1:13" ht="11.25">
      <c r="A127" s="20" t="s">
        <v>75</v>
      </c>
      <c r="B127" s="13"/>
      <c r="C127" s="13"/>
      <c r="D127" s="13"/>
      <c r="E127" s="13"/>
      <c r="F127" s="13"/>
      <c r="G127" s="13"/>
      <c r="H127" s="13"/>
      <c r="I127" s="13"/>
      <c r="J127" s="13"/>
      <c r="K127" s="13"/>
      <c r="L127" s="13"/>
      <c r="M127" s="13"/>
    </row>
    <row r="128" spans="1:13" ht="11.25">
      <c r="A128" s="13" t="s">
        <v>340</v>
      </c>
      <c r="B128" s="13"/>
      <c r="C128" s="13"/>
      <c r="D128" s="13"/>
      <c r="E128" s="13"/>
      <c r="F128" s="13"/>
      <c r="G128" s="13"/>
      <c r="H128" s="13"/>
      <c r="I128" s="13"/>
      <c r="J128" s="13"/>
      <c r="K128" s="13"/>
      <c r="L128" s="13"/>
      <c r="M128" s="13"/>
    </row>
    <row r="129" spans="1:13" ht="11.25">
      <c r="A129" s="13" t="s">
        <v>76</v>
      </c>
      <c r="B129" s="13"/>
      <c r="C129" s="13"/>
      <c r="D129" s="13"/>
      <c r="E129" s="13"/>
      <c r="F129" s="13"/>
      <c r="G129" s="13"/>
      <c r="H129" s="13"/>
      <c r="I129" s="13"/>
      <c r="J129" s="13"/>
      <c r="K129" s="13"/>
      <c r="L129" s="13"/>
      <c r="M129" s="13"/>
    </row>
    <row r="130" spans="1:13" ht="11.25">
      <c r="A130" s="13"/>
      <c r="B130" s="13"/>
      <c r="C130" s="13" t="s">
        <v>73</v>
      </c>
      <c r="D130" s="13"/>
      <c r="E130" s="13"/>
      <c r="F130" s="13"/>
      <c r="G130" s="13"/>
      <c r="H130" s="13"/>
      <c r="I130" s="13"/>
      <c r="J130" s="13"/>
      <c r="K130" s="13"/>
      <c r="L130" s="13"/>
      <c r="M130" s="13"/>
    </row>
    <row r="131" spans="1:13" ht="12.75">
      <c r="A131" s="171" t="s">
        <v>71</v>
      </c>
      <c r="B131" s="172"/>
      <c r="C131" s="45"/>
      <c r="D131" s="44" t="s">
        <v>77</v>
      </c>
      <c r="E131" s="13"/>
      <c r="F131" s="13"/>
      <c r="G131" s="13"/>
      <c r="H131" s="13"/>
      <c r="I131" s="13"/>
      <c r="J131" s="13"/>
      <c r="K131" s="13"/>
      <c r="L131" s="13"/>
      <c r="M131" s="13"/>
    </row>
    <row r="132" spans="1:13" ht="12.75">
      <c r="A132" s="171" t="s">
        <v>72</v>
      </c>
      <c r="B132" s="172"/>
      <c r="C132" s="45" t="s">
        <v>368</v>
      </c>
      <c r="D132" s="13"/>
      <c r="E132" s="13"/>
      <c r="F132" s="13"/>
      <c r="G132" s="13"/>
      <c r="H132" s="13"/>
      <c r="I132" s="13"/>
      <c r="J132" s="13"/>
      <c r="K132" s="13"/>
      <c r="L132" s="13"/>
      <c r="M132" s="13"/>
    </row>
    <row r="133" spans="1:13" ht="11.25">
      <c r="A133" s="13" t="s">
        <v>78</v>
      </c>
      <c r="B133" s="13"/>
      <c r="C133" s="13"/>
      <c r="D133" s="13"/>
      <c r="E133" s="13"/>
      <c r="F133" s="13"/>
      <c r="G133" s="13"/>
      <c r="H133" s="13"/>
      <c r="I133" s="13"/>
      <c r="J133" s="13"/>
      <c r="K133" s="13"/>
      <c r="L133" s="13"/>
      <c r="M133" s="13"/>
    </row>
    <row r="134" spans="1:13" ht="11.25">
      <c r="A134" s="13" t="s">
        <v>79</v>
      </c>
      <c r="B134" s="13"/>
      <c r="C134" s="13"/>
      <c r="D134" s="13"/>
      <c r="E134" s="13"/>
      <c r="F134" s="13"/>
      <c r="G134" s="13"/>
      <c r="H134" s="13"/>
      <c r="I134" s="13"/>
      <c r="J134" s="13"/>
      <c r="K134" s="13"/>
      <c r="L134" s="13"/>
      <c r="M134" s="13"/>
    </row>
    <row r="135" spans="1:13" ht="11.25">
      <c r="A135" s="13"/>
      <c r="B135" s="13"/>
      <c r="C135" s="13"/>
      <c r="D135" s="13"/>
      <c r="E135" s="13"/>
      <c r="F135" s="13"/>
      <c r="G135" s="13"/>
      <c r="H135" s="13"/>
      <c r="I135" s="13"/>
      <c r="J135" s="13"/>
      <c r="K135" s="13"/>
      <c r="L135" s="13"/>
      <c r="M135" s="13"/>
    </row>
    <row r="136" spans="1:13" ht="11.25">
      <c r="A136" s="13"/>
      <c r="B136" s="13"/>
      <c r="C136" s="13"/>
      <c r="D136" s="13"/>
      <c r="E136" s="13"/>
      <c r="F136" s="13"/>
      <c r="G136" s="13"/>
      <c r="H136" s="13"/>
      <c r="I136" s="13"/>
      <c r="J136" s="13"/>
      <c r="K136" s="13"/>
      <c r="L136" s="13"/>
      <c r="M136" s="13"/>
    </row>
    <row r="137" spans="1:13" ht="11.25">
      <c r="A137" s="13"/>
      <c r="B137" s="13"/>
      <c r="C137" s="13"/>
      <c r="D137" s="13"/>
      <c r="E137" s="13"/>
      <c r="F137" s="13"/>
      <c r="G137" s="13"/>
      <c r="H137" s="13"/>
      <c r="I137" s="13"/>
      <c r="J137" s="13"/>
      <c r="K137" s="13"/>
      <c r="L137" s="13"/>
      <c r="M137" s="13"/>
    </row>
    <row r="138" spans="1:13" ht="11.25">
      <c r="A138" s="13" t="s">
        <v>131</v>
      </c>
      <c r="B138" s="13"/>
      <c r="C138" s="13"/>
      <c r="D138" s="13"/>
      <c r="E138" s="13"/>
      <c r="F138" s="13"/>
      <c r="G138" s="13"/>
      <c r="H138" s="13"/>
      <c r="I138" s="13"/>
      <c r="J138" s="13"/>
      <c r="K138" s="13"/>
      <c r="L138" s="13"/>
      <c r="M138" s="13"/>
    </row>
    <row r="139" spans="1:13" ht="11.25">
      <c r="A139" s="13"/>
      <c r="B139" s="13"/>
      <c r="C139" s="13"/>
      <c r="D139" s="13"/>
      <c r="E139" s="13" t="s">
        <v>83</v>
      </c>
      <c r="F139" s="13"/>
      <c r="G139" s="13"/>
      <c r="H139" s="13"/>
      <c r="I139" s="13"/>
      <c r="J139" s="13"/>
      <c r="K139" s="13"/>
      <c r="L139" s="13"/>
      <c r="M139" s="13"/>
    </row>
    <row r="140" spans="1:13" ht="11.25">
      <c r="A140" s="171" t="s">
        <v>80</v>
      </c>
      <c r="B140" s="171"/>
      <c r="C140" s="171"/>
      <c r="D140" s="171"/>
      <c r="E140" s="13"/>
      <c r="F140" s="45"/>
      <c r="G140" s="13"/>
      <c r="H140" s="13"/>
      <c r="I140" s="13"/>
      <c r="J140" s="13"/>
      <c r="K140" s="13"/>
      <c r="L140" s="13"/>
      <c r="M140" s="13"/>
    </row>
    <row r="141" spans="1:13" ht="11.25">
      <c r="A141" s="171" t="s">
        <v>81</v>
      </c>
      <c r="B141" s="171"/>
      <c r="C141" s="171"/>
      <c r="D141" s="171"/>
      <c r="E141" s="13"/>
      <c r="F141" s="45"/>
      <c r="G141" s="13"/>
      <c r="H141" s="13"/>
      <c r="I141" s="13"/>
      <c r="J141" s="13"/>
      <c r="K141" s="13"/>
      <c r="L141" s="13"/>
      <c r="M141" s="13"/>
    </row>
    <row r="142" spans="1:13" ht="11.25">
      <c r="A142" s="171" t="s">
        <v>82</v>
      </c>
      <c r="B142" s="171"/>
      <c r="C142" s="171"/>
      <c r="D142" s="171"/>
      <c r="E142" s="13"/>
      <c r="F142" s="45"/>
      <c r="G142" s="13"/>
      <c r="H142" s="13"/>
      <c r="I142" s="13"/>
      <c r="J142" s="13"/>
      <c r="K142" s="13"/>
      <c r="L142" s="13"/>
      <c r="M142" s="13"/>
    </row>
    <row r="143" spans="1:13" ht="11.25">
      <c r="A143" s="13"/>
      <c r="B143" s="13"/>
      <c r="C143" s="13"/>
      <c r="D143" s="13"/>
      <c r="E143" s="13"/>
      <c r="F143" s="13"/>
      <c r="G143" s="13"/>
      <c r="H143" s="13"/>
      <c r="I143" s="13"/>
      <c r="J143" s="13"/>
      <c r="K143" s="13"/>
      <c r="L143" s="13"/>
      <c r="M143" s="13"/>
    </row>
    <row r="144" spans="1:13" ht="11.25">
      <c r="A144" s="13"/>
      <c r="B144" s="13"/>
      <c r="C144" s="13"/>
      <c r="D144" s="13"/>
      <c r="E144" s="13"/>
      <c r="F144" s="13"/>
      <c r="G144" s="13"/>
      <c r="H144" s="13"/>
      <c r="I144" s="13"/>
      <c r="J144" s="13"/>
      <c r="K144" s="13"/>
      <c r="L144" s="13"/>
      <c r="M144" s="13"/>
    </row>
    <row r="145" spans="1:13" ht="11.25">
      <c r="A145" s="13"/>
      <c r="B145" s="13"/>
      <c r="C145" s="13"/>
      <c r="D145" s="13"/>
      <c r="E145" s="13"/>
      <c r="F145" s="13"/>
      <c r="G145" s="13"/>
      <c r="H145" s="13"/>
      <c r="I145" s="13"/>
      <c r="J145" s="13"/>
      <c r="K145" s="13"/>
      <c r="L145" s="13"/>
      <c r="M145" s="13"/>
    </row>
    <row r="146" spans="1:13" ht="11.25">
      <c r="A146" s="20" t="s">
        <v>84</v>
      </c>
      <c r="B146" s="13"/>
      <c r="C146" s="13"/>
      <c r="D146" s="13"/>
      <c r="E146" s="13"/>
      <c r="F146" s="13"/>
      <c r="G146" s="13"/>
      <c r="H146" s="13"/>
      <c r="I146" s="13"/>
      <c r="J146" s="13"/>
      <c r="K146" s="13"/>
      <c r="L146" s="13"/>
      <c r="M146" s="13"/>
    </row>
    <row r="147" spans="1:13" ht="11.25">
      <c r="A147" s="13" t="s">
        <v>132</v>
      </c>
      <c r="B147" s="13"/>
      <c r="C147" s="13"/>
      <c r="D147" s="13"/>
      <c r="E147" s="13"/>
      <c r="F147" s="13"/>
      <c r="G147" s="13"/>
      <c r="H147" s="13"/>
      <c r="I147" s="13"/>
      <c r="J147" s="13"/>
      <c r="K147" s="13"/>
      <c r="L147" s="13"/>
      <c r="M147" s="13"/>
    </row>
    <row r="148" spans="1:13" ht="11.25">
      <c r="A148" s="13"/>
      <c r="B148" s="13"/>
      <c r="C148" s="13" t="s">
        <v>73</v>
      </c>
      <c r="D148" s="13"/>
      <c r="E148" s="13"/>
      <c r="F148" s="13"/>
      <c r="G148" s="13"/>
      <c r="H148" s="13"/>
      <c r="I148" s="13"/>
      <c r="J148" s="13"/>
      <c r="K148" s="13"/>
      <c r="L148" s="13"/>
      <c r="M148" s="13"/>
    </row>
    <row r="149" spans="1:13" ht="12.75">
      <c r="A149" s="171" t="s">
        <v>71</v>
      </c>
      <c r="B149" s="172"/>
      <c r="C149" s="45" t="s">
        <v>368</v>
      </c>
      <c r="D149" s="13"/>
      <c r="E149" s="13"/>
      <c r="F149" s="13"/>
      <c r="G149" s="13"/>
      <c r="H149" s="13"/>
      <c r="I149" s="13"/>
      <c r="J149" s="13"/>
      <c r="K149" s="13"/>
      <c r="L149" s="13"/>
      <c r="M149" s="13"/>
    </row>
    <row r="150" spans="1:13" ht="12.75">
      <c r="A150" s="171" t="s">
        <v>72</v>
      </c>
      <c r="B150" s="172"/>
      <c r="C150" s="45"/>
      <c r="D150" s="44" t="s">
        <v>85</v>
      </c>
      <c r="E150" s="13"/>
      <c r="F150" s="13"/>
      <c r="G150" s="13"/>
      <c r="H150" s="13"/>
      <c r="I150" s="13"/>
      <c r="J150" s="13"/>
      <c r="K150" s="13"/>
      <c r="L150" s="13"/>
      <c r="M150" s="13"/>
    </row>
    <row r="151" spans="1:13" ht="11.25">
      <c r="A151" s="13"/>
      <c r="B151" s="13"/>
      <c r="C151" s="13"/>
      <c r="D151" s="13"/>
      <c r="E151" s="13"/>
      <c r="F151" s="13"/>
      <c r="G151" s="13"/>
      <c r="H151" s="13"/>
      <c r="I151" s="13"/>
      <c r="J151" s="13"/>
      <c r="K151" s="13"/>
      <c r="L151" s="13"/>
      <c r="M151" s="13"/>
    </row>
    <row r="152" spans="1:13" ht="11.25">
      <c r="A152" s="13"/>
      <c r="B152" s="13"/>
      <c r="C152" s="13"/>
      <c r="D152" s="13"/>
      <c r="E152" s="13"/>
      <c r="F152" s="13"/>
      <c r="G152" s="13"/>
      <c r="H152" s="13"/>
      <c r="I152" s="13"/>
      <c r="J152" s="13"/>
      <c r="K152" s="13"/>
      <c r="L152" s="13"/>
      <c r="M152" s="13"/>
    </row>
    <row r="153" spans="1:13" ht="11.25">
      <c r="A153" s="13"/>
      <c r="B153" s="13"/>
      <c r="C153" s="13"/>
      <c r="D153" s="13"/>
      <c r="E153" s="13"/>
      <c r="F153" s="13"/>
      <c r="G153" s="13"/>
      <c r="H153" s="13"/>
      <c r="I153" s="13"/>
      <c r="J153" s="13"/>
      <c r="K153" s="13"/>
      <c r="L153" s="13"/>
      <c r="M153" s="13"/>
    </row>
    <row r="154" spans="1:13" ht="11.25">
      <c r="A154" s="13" t="s">
        <v>133</v>
      </c>
      <c r="B154" s="13"/>
      <c r="C154" s="13"/>
      <c r="D154" s="13"/>
      <c r="E154" s="13"/>
      <c r="F154" s="13"/>
      <c r="G154" s="13"/>
      <c r="H154" s="13"/>
      <c r="I154" s="13"/>
      <c r="J154" s="13"/>
      <c r="K154" s="13"/>
      <c r="L154" s="13"/>
      <c r="M154" s="13"/>
    </row>
    <row r="155" spans="1:13" ht="11.25">
      <c r="A155" s="13"/>
      <c r="B155" s="13"/>
      <c r="C155" s="13" t="s">
        <v>89</v>
      </c>
      <c r="D155" s="13"/>
      <c r="E155" s="13"/>
      <c r="F155" s="13"/>
      <c r="G155" s="13"/>
      <c r="H155" s="13"/>
      <c r="I155" s="13"/>
      <c r="J155" s="13"/>
      <c r="K155" s="13"/>
      <c r="L155" s="13"/>
      <c r="M155" s="13"/>
    </row>
    <row r="156" spans="1:13" ht="12.75">
      <c r="A156" s="171" t="s">
        <v>86</v>
      </c>
      <c r="B156" s="172"/>
      <c r="C156" s="45"/>
      <c r="D156" s="13"/>
      <c r="E156" s="13"/>
      <c r="F156" s="13"/>
      <c r="G156" s="13"/>
      <c r="H156" s="13"/>
      <c r="I156" s="13"/>
      <c r="J156" s="13"/>
      <c r="K156" s="13"/>
      <c r="L156" s="13"/>
      <c r="M156" s="13"/>
    </row>
    <row r="157" spans="1:13" ht="12.75">
      <c r="A157" s="171" t="s">
        <v>87</v>
      </c>
      <c r="B157" s="172"/>
      <c r="C157" s="45"/>
      <c r="D157" s="13"/>
      <c r="E157" s="13"/>
      <c r="F157" s="13"/>
      <c r="G157" s="13"/>
      <c r="H157" s="13"/>
      <c r="I157" s="13"/>
      <c r="J157" s="13"/>
      <c r="K157" s="13"/>
      <c r="L157" s="13"/>
      <c r="M157" s="13"/>
    </row>
    <row r="158" spans="1:13" ht="12.75">
      <c r="A158" s="171" t="s">
        <v>88</v>
      </c>
      <c r="B158" s="172"/>
      <c r="C158" s="45" t="s">
        <v>368</v>
      </c>
      <c r="D158" s="13"/>
      <c r="E158" s="13"/>
      <c r="F158" s="13"/>
      <c r="G158" s="13"/>
      <c r="H158" s="13"/>
      <c r="I158" s="13"/>
      <c r="J158" s="13"/>
      <c r="K158" s="13"/>
      <c r="L158" s="13"/>
      <c r="M158" s="13"/>
    </row>
    <row r="159" spans="1:13" ht="11.25">
      <c r="A159" s="13"/>
      <c r="B159" s="13"/>
      <c r="C159" s="13"/>
      <c r="D159" s="13"/>
      <c r="E159" s="13"/>
      <c r="F159" s="13"/>
      <c r="G159" s="13"/>
      <c r="H159" s="13"/>
      <c r="I159" s="13"/>
      <c r="J159" s="13"/>
      <c r="K159" s="13"/>
      <c r="L159" s="13"/>
      <c r="M159" s="13"/>
    </row>
    <row r="160" spans="1:13" ht="11.25">
      <c r="A160" s="13"/>
      <c r="B160" s="13"/>
      <c r="C160" s="13"/>
      <c r="D160" s="13"/>
      <c r="E160" s="13"/>
      <c r="F160" s="13"/>
      <c r="G160" s="13"/>
      <c r="H160" s="13"/>
      <c r="I160" s="13"/>
      <c r="J160" s="13"/>
      <c r="K160" s="13"/>
      <c r="L160" s="13"/>
      <c r="M160" s="13"/>
    </row>
    <row r="161" spans="1:13" ht="11.25">
      <c r="A161" s="13"/>
      <c r="B161" s="13"/>
      <c r="C161" s="13"/>
      <c r="D161" s="13"/>
      <c r="E161" s="13"/>
      <c r="F161" s="13"/>
      <c r="G161" s="13"/>
      <c r="H161" s="13"/>
      <c r="I161" s="13"/>
      <c r="J161" s="13"/>
      <c r="K161" s="13"/>
      <c r="L161" s="13"/>
      <c r="M161" s="13"/>
    </row>
    <row r="162" spans="1:13" ht="11.25">
      <c r="A162" s="20" t="s">
        <v>90</v>
      </c>
      <c r="B162" s="13"/>
      <c r="C162" s="13"/>
      <c r="D162" s="13"/>
      <c r="E162" s="13"/>
      <c r="F162" s="13"/>
      <c r="G162" s="13"/>
      <c r="H162" s="13"/>
      <c r="I162" s="13"/>
      <c r="J162" s="13"/>
      <c r="K162" s="13"/>
      <c r="L162" s="13"/>
      <c r="M162" s="13"/>
    </row>
    <row r="163" spans="1:13" ht="11.25">
      <c r="A163" s="13" t="s">
        <v>341</v>
      </c>
      <c r="B163" s="13"/>
      <c r="C163" s="13"/>
      <c r="D163" s="13"/>
      <c r="E163" s="13"/>
      <c r="F163" s="13"/>
      <c r="G163" s="13"/>
      <c r="H163" s="13"/>
      <c r="I163" s="13"/>
      <c r="J163" s="13"/>
      <c r="K163" s="13"/>
      <c r="L163" s="13"/>
      <c r="M163" s="13"/>
    </row>
    <row r="164" spans="1:13" ht="11.25">
      <c r="A164" s="13"/>
      <c r="B164" s="13"/>
      <c r="C164" s="13" t="s">
        <v>73</v>
      </c>
      <c r="D164" s="13"/>
      <c r="E164" s="13"/>
      <c r="F164" s="13"/>
      <c r="G164" s="13"/>
      <c r="H164" s="13"/>
      <c r="I164" s="13"/>
      <c r="J164" s="13"/>
      <c r="K164" s="13"/>
      <c r="L164" s="13"/>
      <c r="M164" s="13"/>
    </row>
    <row r="165" spans="1:13" ht="12.75">
      <c r="A165" s="171" t="s">
        <v>71</v>
      </c>
      <c r="B165" s="172"/>
      <c r="C165" s="45" t="s">
        <v>368</v>
      </c>
      <c r="D165" s="13"/>
      <c r="E165" s="13"/>
      <c r="F165" s="13"/>
      <c r="G165" s="13"/>
      <c r="H165" s="13"/>
      <c r="I165" s="13"/>
      <c r="J165" s="13"/>
      <c r="K165" s="13"/>
      <c r="L165" s="13"/>
      <c r="M165" s="13"/>
    </row>
    <row r="166" spans="1:13" ht="12.75">
      <c r="A166" s="171" t="s">
        <v>72</v>
      </c>
      <c r="B166" s="172"/>
      <c r="C166" s="45"/>
      <c r="D166" s="13"/>
      <c r="E166" s="13"/>
      <c r="F166" s="13"/>
      <c r="G166" s="13"/>
      <c r="H166" s="13"/>
      <c r="I166" s="13"/>
      <c r="J166" s="13"/>
      <c r="K166" s="13"/>
      <c r="L166" s="13"/>
      <c r="M166" s="13"/>
    </row>
    <row r="167" spans="1:13" ht="11.25">
      <c r="A167" s="13"/>
      <c r="B167" s="13"/>
      <c r="C167" s="13"/>
      <c r="D167" s="13"/>
      <c r="E167" s="13"/>
      <c r="F167" s="13"/>
      <c r="G167" s="13"/>
      <c r="H167" s="13"/>
      <c r="I167" s="13"/>
      <c r="J167" s="13"/>
      <c r="K167" s="13"/>
      <c r="L167" s="13"/>
      <c r="M167" s="13"/>
    </row>
    <row r="168" spans="1:13" ht="11.25">
      <c r="A168" s="13" t="s">
        <v>342</v>
      </c>
      <c r="B168" s="13"/>
      <c r="C168" s="13"/>
      <c r="D168" s="13"/>
      <c r="E168" s="13"/>
      <c r="F168" s="13"/>
      <c r="G168" s="13"/>
      <c r="H168" s="13"/>
      <c r="I168" s="13"/>
      <c r="J168" s="13"/>
      <c r="K168" s="13"/>
      <c r="L168" s="13"/>
      <c r="M168" s="13"/>
    </row>
    <row r="169" spans="1:13" ht="11.25">
      <c r="A169" s="13"/>
      <c r="B169" s="13"/>
      <c r="C169" s="78">
        <v>0.18</v>
      </c>
      <c r="D169" s="13" t="s">
        <v>165</v>
      </c>
      <c r="E169" s="13"/>
      <c r="F169" s="13"/>
      <c r="G169" s="13"/>
      <c r="H169" s="13"/>
      <c r="I169" s="13"/>
      <c r="J169" s="13"/>
      <c r="K169" s="13"/>
      <c r="L169" s="13"/>
      <c r="M169" s="13"/>
    </row>
    <row r="170" spans="1:13" ht="11.25">
      <c r="A170" s="13"/>
      <c r="B170" s="13"/>
      <c r="C170" s="13"/>
      <c r="D170" s="13"/>
      <c r="E170" s="13"/>
      <c r="F170" s="13"/>
      <c r="G170" s="13"/>
      <c r="H170" s="13"/>
      <c r="I170" s="13"/>
      <c r="J170" s="13"/>
      <c r="K170" s="13"/>
      <c r="L170" s="13"/>
      <c r="M170" s="13"/>
    </row>
    <row r="171" spans="1:13" ht="11.25">
      <c r="A171" s="13"/>
      <c r="B171" s="13"/>
      <c r="C171" s="13"/>
      <c r="D171" s="13"/>
      <c r="E171" s="13"/>
      <c r="F171" s="13"/>
      <c r="G171" s="13"/>
      <c r="H171" s="13"/>
      <c r="I171" s="13"/>
      <c r="J171" s="13"/>
      <c r="K171" s="13"/>
      <c r="L171" s="13"/>
      <c r="M171" s="13"/>
    </row>
    <row r="172" spans="1:13" ht="11.25">
      <c r="A172" s="13"/>
      <c r="B172" s="13"/>
      <c r="C172" s="13"/>
      <c r="D172" s="13"/>
      <c r="E172" s="13"/>
      <c r="F172" s="13"/>
      <c r="G172" s="13"/>
      <c r="H172" s="13"/>
      <c r="I172" s="13"/>
      <c r="J172" s="13"/>
      <c r="K172" s="13"/>
      <c r="L172" s="13"/>
      <c r="M172" s="13"/>
    </row>
    <row r="173" spans="1:13" ht="11.25">
      <c r="A173" s="20" t="s">
        <v>91</v>
      </c>
      <c r="B173" s="13"/>
      <c r="C173" s="13"/>
      <c r="D173" s="13"/>
      <c r="E173" s="13"/>
      <c r="F173" s="13"/>
      <c r="G173" s="13"/>
      <c r="H173" s="13"/>
      <c r="I173" s="13"/>
      <c r="J173" s="13"/>
      <c r="K173" s="13"/>
      <c r="L173" s="13"/>
      <c r="M173" s="13"/>
    </row>
    <row r="174" spans="1:13" ht="11.25">
      <c r="A174" s="13"/>
      <c r="B174" s="173"/>
      <c r="C174" s="174"/>
      <c r="D174" s="174"/>
      <c r="E174" s="174"/>
      <c r="F174" s="174"/>
      <c r="G174" s="174"/>
      <c r="H174" s="175"/>
      <c r="I174" s="13"/>
      <c r="J174" s="13"/>
      <c r="K174" s="13"/>
      <c r="L174" s="13"/>
      <c r="M174" s="13"/>
    </row>
    <row r="175" spans="1:13" ht="11.25">
      <c r="A175" s="13"/>
      <c r="B175" s="176"/>
      <c r="C175" s="177"/>
      <c r="D175" s="177"/>
      <c r="E175" s="177"/>
      <c r="F175" s="177"/>
      <c r="G175" s="177"/>
      <c r="H175" s="178"/>
      <c r="I175" s="13"/>
      <c r="J175" s="13"/>
      <c r="K175" s="13"/>
      <c r="L175" s="13"/>
      <c r="M175" s="13"/>
    </row>
    <row r="176" spans="1:13" ht="11.25">
      <c r="A176" s="13"/>
      <c r="B176" s="176"/>
      <c r="C176" s="177"/>
      <c r="D176" s="177"/>
      <c r="E176" s="177"/>
      <c r="F176" s="177"/>
      <c r="G176" s="177"/>
      <c r="H176" s="178"/>
      <c r="I176" s="13"/>
      <c r="J176" s="13"/>
      <c r="K176" s="13"/>
      <c r="L176" s="13"/>
      <c r="M176" s="13"/>
    </row>
    <row r="177" spans="1:13" ht="11.25">
      <c r="A177" s="13"/>
      <c r="B177" s="179"/>
      <c r="C177" s="180"/>
      <c r="D177" s="180"/>
      <c r="E177" s="180"/>
      <c r="F177" s="180"/>
      <c r="G177" s="180"/>
      <c r="H177" s="181"/>
      <c r="I177" s="13"/>
      <c r="J177" s="13"/>
      <c r="K177" s="13"/>
      <c r="L177" s="13"/>
      <c r="M177" s="13"/>
    </row>
    <row r="178" spans="1:13" ht="11.25">
      <c r="A178" s="13"/>
      <c r="B178" s="13"/>
      <c r="C178" s="13"/>
      <c r="D178" s="13"/>
      <c r="E178" s="13"/>
      <c r="F178" s="13"/>
      <c r="G178" s="13"/>
      <c r="H178" s="13"/>
      <c r="I178" s="13"/>
      <c r="J178" s="13"/>
      <c r="K178" s="13"/>
      <c r="L178" s="13"/>
      <c r="M178" s="13"/>
    </row>
    <row r="179" spans="1:13" ht="11.25">
      <c r="A179" s="13"/>
      <c r="B179" s="13"/>
      <c r="C179" s="13"/>
      <c r="D179" s="13"/>
      <c r="E179" s="13"/>
      <c r="F179" s="13"/>
      <c r="G179" s="13"/>
      <c r="H179" s="13"/>
      <c r="I179" s="13"/>
      <c r="J179" s="13"/>
      <c r="K179" s="13"/>
      <c r="L179" s="13"/>
      <c r="M179" s="13"/>
    </row>
  </sheetData>
  <sheetProtection password="CB1B" sheet="1" objects="1" scenarios="1"/>
  <mergeCells count="41">
    <mergeCell ref="A142:D142"/>
    <mergeCell ref="A149:B149"/>
    <mergeCell ref="A150:B150"/>
    <mergeCell ref="A156:B156"/>
    <mergeCell ref="B174:H177"/>
    <mergeCell ref="A157:B157"/>
    <mergeCell ref="A158:B158"/>
    <mergeCell ref="A165:B165"/>
    <mergeCell ref="A166:B166"/>
    <mergeCell ref="A122:B122"/>
    <mergeCell ref="A123:B123"/>
    <mergeCell ref="A131:B131"/>
    <mergeCell ref="A132:B132"/>
    <mergeCell ref="A140:D140"/>
    <mergeCell ref="A141:D141"/>
    <mergeCell ref="K39:K40"/>
    <mergeCell ref="L39:L40"/>
    <mergeCell ref="A113:B113"/>
    <mergeCell ref="A114:B114"/>
    <mergeCell ref="A120:B120"/>
    <mergeCell ref="A121:B121"/>
    <mergeCell ref="L6:L7"/>
    <mergeCell ref="J38:K38"/>
    <mergeCell ref="C39:C40"/>
    <mergeCell ref="D39:D40"/>
    <mergeCell ref="E39:E40"/>
    <mergeCell ref="F39:F40"/>
    <mergeCell ref="G39:G40"/>
    <mergeCell ref="H39:H40"/>
    <mergeCell ref="I39:I40"/>
    <mergeCell ref="J39:J40"/>
    <mergeCell ref="J5:K5"/>
    <mergeCell ref="C6:C7"/>
    <mergeCell ref="D6:D7"/>
    <mergeCell ref="E6:E7"/>
    <mergeCell ref="F6:F7"/>
    <mergeCell ref="G6:G7"/>
    <mergeCell ref="H6:H7"/>
    <mergeCell ref="I6:I7"/>
    <mergeCell ref="J6:J7"/>
    <mergeCell ref="K6:K7"/>
  </mergeCells>
  <hyperlinks>
    <hyperlink ref="D114" location="revision!C131" display="(skip to part C)"/>
    <hyperlink ref="D131" location="revision!C149" display="(skip to part D)"/>
    <hyperlink ref="D150" location="revision!C165" display="(skip to part E)"/>
  </hyperlinks>
  <printOptions/>
  <pageMargins left="0.75" right="0.75" top="1" bottom="1" header="0.5" footer="0.5"/>
  <pageSetup horizontalDpi="600" verticalDpi="600" orientation="landscape" scale="85" r:id="rId1"/>
  <headerFooter alignWithMargins="0">
    <oddHeader>&amp;C&amp;"Times New Roman,Bold"&amp;14HEDS Freshmen Financial Aid Survey</oddHeader>
    <oddFooter>&amp;L&amp;A&amp;RPage &amp;P/&amp;N</oddFooter>
  </headerFooter>
  <rowBreaks count="4" manualBreakCount="4">
    <brk id="35" max="255" man="1"/>
    <brk id="70" max="255" man="1"/>
    <brk id="108" max="255" man="1"/>
    <brk id="145" max="255" man="1"/>
  </rowBreaks>
</worksheet>
</file>

<file path=xl/worksheets/sheet6.xml><?xml version="1.0" encoding="utf-8"?>
<worksheet xmlns="http://schemas.openxmlformats.org/spreadsheetml/2006/main" xmlns:r="http://schemas.openxmlformats.org/officeDocument/2006/relationships">
  <dimension ref="A1:M179"/>
  <sheetViews>
    <sheetView zoomScalePageLayoutView="0" workbookViewId="0" topLeftCell="A1">
      <selection activeCell="A179" sqref="A179"/>
    </sheetView>
  </sheetViews>
  <sheetFormatPr defaultColWidth="9.140625" defaultRowHeight="12.75"/>
  <cols>
    <col min="1" max="1" width="39.7109375" style="1" customWidth="1"/>
    <col min="2" max="2" width="5.7109375" style="1" customWidth="1"/>
    <col min="3" max="3" width="9.140625" style="1" customWidth="1"/>
    <col min="4" max="4" width="9.8515625" style="1" customWidth="1"/>
    <col min="5" max="5" width="1.28515625" style="1" customWidth="1"/>
    <col min="6" max="7" width="12.140625" style="1" customWidth="1"/>
    <col min="8" max="8" width="14.140625" style="1" customWidth="1"/>
    <col min="9" max="9" width="1.28515625" style="1" customWidth="1"/>
    <col min="10" max="10" width="10.140625" style="1" customWidth="1"/>
    <col min="11" max="11" width="9.421875" style="1" customWidth="1"/>
    <col min="12" max="12" width="10.8515625" style="1" customWidth="1"/>
    <col min="13" max="16384" width="9.140625" style="1" customWidth="1"/>
  </cols>
  <sheetData>
    <row r="1" spans="1:13" ht="12.75">
      <c r="A1" s="57" t="str">
        <f>IF(LEN(General!A1)&gt;0,General!A1,"")</f>
        <v>Kenyon College</v>
      </c>
      <c r="B1" s="13"/>
      <c r="C1" s="13"/>
      <c r="D1" s="13"/>
      <c r="E1" s="13"/>
      <c r="F1" s="13"/>
      <c r="G1" s="13"/>
      <c r="H1" s="13"/>
      <c r="I1" s="13"/>
      <c r="J1" s="13"/>
      <c r="K1" s="13"/>
      <c r="L1" s="13"/>
      <c r="M1" s="13"/>
    </row>
    <row r="2" spans="1:13" ht="11.25">
      <c r="A2" s="13"/>
      <c r="B2" s="13"/>
      <c r="C2" s="13"/>
      <c r="D2" s="13"/>
      <c r="E2" s="13"/>
      <c r="F2" s="13"/>
      <c r="G2" s="13"/>
      <c r="H2" s="13"/>
      <c r="I2" s="13"/>
      <c r="J2" s="13"/>
      <c r="K2" s="13"/>
      <c r="L2" s="13"/>
      <c r="M2" s="13"/>
    </row>
    <row r="3" spans="1:13" ht="12.75">
      <c r="A3" s="57" t="s">
        <v>136</v>
      </c>
      <c r="B3" s="13"/>
      <c r="C3" s="13"/>
      <c r="D3" s="13"/>
      <c r="E3" s="13"/>
      <c r="F3" s="13"/>
      <c r="G3" s="13"/>
      <c r="H3" s="13"/>
      <c r="I3" s="13"/>
      <c r="J3" s="13"/>
      <c r="K3" s="13"/>
      <c r="L3" s="13"/>
      <c r="M3" s="13"/>
    </row>
    <row r="4" spans="1:13" ht="12" thickBot="1">
      <c r="A4" s="20"/>
      <c r="B4" s="13"/>
      <c r="C4" s="13"/>
      <c r="D4" s="13"/>
      <c r="E4" s="13"/>
      <c r="F4" s="20" t="s">
        <v>173</v>
      </c>
      <c r="G4" s="13"/>
      <c r="H4" s="13"/>
      <c r="I4" s="13"/>
      <c r="J4" s="20" t="s">
        <v>174</v>
      </c>
      <c r="K4" s="13"/>
      <c r="L4" s="13"/>
      <c r="M4" s="13"/>
    </row>
    <row r="5" spans="1:13" ht="12.75" thickTop="1">
      <c r="A5" s="2"/>
      <c r="B5" s="3"/>
      <c r="C5" s="3"/>
      <c r="D5" s="3"/>
      <c r="E5" s="3"/>
      <c r="F5" s="3" t="s">
        <v>151</v>
      </c>
      <c r="G5" s="3" t="s">
        <v>151</v>
      </c>
      <c r="H5" s="3" t="s">
        <v>152</v>
      </c>
      <c r="I5" s="3"/>
      <c r="J5" s="163" t="s">
        <v>156</v>
      </c>
      <c r="K5" s="164"/>
      <c r="L5" s="4"/>
      <c r="M5" s="13"/>
    </row>
    <row r="6" spans="1:13" ht="12">
      <c r="A6" s="5"/>
      <c r="B6" s="6"/>
      <c r="C6" s="165" t="s">
        <v>175</v>
      </c>
      <c r="D6" s="165" t="s">
        <v>178</v>
      </c>
      <c r="E6" s="167"/>
      <c r="F6" s="165" t="s">
        <v>162</v>
      </c>
      <c r="G6" s="167" t="s">
        <v>172</v>
      </c>
      <c r="H6" s="165" t="s">
        <v>162</v>
      </c>
      <c r="I6" s="167"/>
      <c r="J6" s="167" t="s">
        <v>32</v>
      </c>
      <c r="K6" s="167" t="s">
        <v>33</v>
      </c>
      <c r="L6" s="169" t="s">
        <v>176</v>
      </c>
      <c r="M6" s="13"/>
    </row>
    <row r="7" spans="1:13" ht="12">
      <c r="A7" s="5"/>
      <c r="B7" s="6"/>
      <c r="C7" s="166"/>
      <c r="D7" s="166"/>
      <c r="E7" s="168"/>
      <c r="F7" s="166"/>
      <c r="G7" s="168"/>
      <c r="H7" s="166"/>
      <c r="I7" s="168"/>
      <c r="J7" s="168"/>
      <c r="K7" s="168"/>
      <c r="L7" s="170"/>
      <c r="M7" s="13"/>
    </row>
    <row r="8" spans="1:13" ht="12">
      <c r="A8" s="5"/>
      <c r="B8" s="6" t="s">
        <v>31</v>
      </c>
      <c r="C8" s="22" t="s">
        <v>41</v>
      </c>
      <c r="D8" s="22" t="s">
        <v>42</v>
      </c>
      <c r="E8" s="22"/>
      <c r="F8" s="22" t="s">
        <v>43</v>
      </c>
      <c r="G8" s="22" t="s">
        <v>44</v>
      </c>
      <c r="H8" s="22" t="s">
        <v>45</v>
      </c>
      <c r="I8" s="22"/>
      <c r="J8" s="22" t="s">
        <v>46</v>
      </c>
      <c r="K8" s="22" t="s">
        <v>47</v>
      </c>
      <c r="L8" s="23" t="s">
        <v>48</v>
      </c>
      <c r="M8" s="13"/>
    </row>
    <row r="9" spans="1:13" ht="12">
      <c r="A9" s="80" t="s">
        <v>26</v>
      </c>
      <c r="B9" s="8"/>
      <c r="C9" s="9"/>
      <c r="D9" s="9"/>
      <c r="E9" s="9"/>
      <c r="F9" s="9"/>
      <c r="G9" s="9"/>
      <c r="H9" s="9"/>
      <c r="I9" s="9"/>
      <c r="J9" s="9"/>
      <c r="K9" s="9"/>
      <c r="L9" s="10"/>
      <c r="M9" s="13"/>
    </row>
    <row r="10" spans="1:13" ht="12">
      <c r="A10" s="11" t="s">
        <v>27</v>
      </c>
      <c r="B10" s="8"/>
      <c r="C10" s="9"/>
      <c r="D10" s="9"/>
      <c r="E10" s="9"/>
      <c r="F10" s="9"/>
      <c r="G10" s="9"/>
      <c r="H10" s="9"/>
      <c r="I10" s="9"/>
      <c r="J10" s="9"/>
      <c r="K10" s="9"/>
      <c r="L10" s="10"/>
      <c r="M10" s="13"/>
    </row>
    <row r="11" spans="1:13" ht="12">
      <c r="A11" s="12" t="s">
        <v>29</v>
      </c>
      <c r="B11" s="8">
        <v>1</v>
      </c>
      <c r="C11" s="58">
        <v>448</v>
      </c>
      <c r="D11" s="59"/>
      <c r="E11" s="59"/>
      <c r="F11" s="59"/>
      <c r="G11" s="59"/>
      <c r="H11" s="59"/>
      <c r="I11" s="59"/>
      <c r="J11" s="59"/>
      <c r="K11" s="59"/>
      <c r="L11" s="60"/>
      <c r="M11" s="13"/>
    </row>
    <row r="12" spans="1:13" ht="12">
      <c r="A12" s="12" t="s">
        <v>115</v>
      </c>
      <c r="B12" s="8">
        <v>2</v>
      </c>
      <c r="C12" s="58">
        <v>201</v>
      </c>
      <c r="D12" s="59"/>
      <c r="E12" s="59"/>
      <c r="F12" s="61">
        <v>1431000</v>
      </c>
      <c r="G12" s="61"/>
      <c r="H12" s="61">
        <v>54775</v>
      </c>
      <c r="I12" s="59"/>
      <c r="J12" s="61">
        <v>10500</v>
      </c>
      <c r="K12" s="61"/>
      <c r="L12" s="63">
        <v>1496275</v>
      </c>
      <c r="M12" s="13"/>
    </row>
    <row r="13" spans="1:13" ht="12">
      <c r="A13" s="11" t="s">
        <v>28</v>
      </c>
      <c r="B13" s="8"/>
      <c r="C13" s="59"/>
      <c r="D13" s="59"/>
      <c r="E13" s="59"/>
      <c r="F13" s="62"/>
      <c r="G13" s="62"/>
      <c r="H13" s="62"/>
      <c r="I13" s="59"/>
      <c r="J13" s="62"/>
      <c r="K13" s="62"/>
      <c r="L13" s="64"/>
      <c r="M13" s="13"/>
    </row>
    <row r="14" spans="1:13" ht="12">
      <c r="A14" s="12" t="s">
        <v>29</v>
      </c>
      <c r="B14" s="8">
        <v>3</v>
      </c>
      <c r="C14" s="58">
        <v>109</v>
      </c>
      <c r="D14" s="59"/>
      <c r="E14" s="59"/>
      <c r="F14" s="62"/>
      <c r="G14" s="62"/>
      <c r="H14" s="62"/>
      <c r="I14" s="59"/>
      <c r="J14" s="62"/>
      <c r="K14" s="62"/>
      <c r="L14" s="64"/>
      <c r="M14" s="13"/>
    </row>
    <row r="15" spans="1:13" ht="12">
      <c r="A15" s="12" t="s">
        <v>115</v>
      </c>
      <c r="B15" s="8">
        <v>4</v>
      </c>
      <c r="C15" s="58">
        <v>128</v>
      </c>
      <c r="D15" s="59"/>
      <c r="E15" s="59"/>
      <c r="F15" s="61">
        <v>698000</v>
      </c>
      <c r="G15" s="61"/>
      <c r="H15" s="61">
        <v>68440</v>
      </c>
      <c r="I15" s="59"/>
      <c r="J15" s="61">
        <v>62998</v>
      </c>
      <c r="K15" s="61"/>
      <c r="L15" s="63">
        <v>829438</v>
      </c>
      <c r="M15" s="13"/>
    </row>
    <row r="16" spans="1:13" ht="12">
      <c r="A16" s="7" t="s">
        <v>30</v>
      </c>
      <c r="B16" s="8">
        <v>5</v>
      </c>
      <c r="C16" s="65">
        <v>886</v>
      </c>
      <c r="D16" s="66"/>
      <c r="E16" s="66"/>
      <c r="F16" s="67">
        <v>2129000</v>
      </c>
      <c r="G16" s="67"/>
      <c r="H16" s="67">
        <v>123215</v>
      </c>
      <c r="I16" s="66"/>
      <c r="J16" s="67">
        <v>73498</v>
      </c>
      <c r="K16" s="67"/>
      <c r="L16" s="69">
        <v>2325713</v>
      </c>
      <c r="M16" s="13"/>
    </row>
    <row r="17" spans="1:13" ht="12">
      <c r="A17" s="5"/>
      <c r="B17" s="8"/>
      <c r="C17" s="59"/>
      <c r="D17" s="59"/>
      <c r="E17" s="59"/>
      <c r="F17" s="62"/>
      <c r="G17" s="62"/>
      <c r="H17" s="62"/>
      <c r="I17" s="59"/>
      <c r="J17" s="62"/>
      <c r="K17" s="62"/>
      <c r="L17" s="64"/>
      <c r="M17" s="13"/>
    </row>
    <row r="18" spans="1:13" ht="12">
      <c r="A18" s="80" t="s">
        <v>166</v>
      </c>
      <c r="B18" s="8"/>
      <c r="C18" s="59"/>
      <c r="D18" s="59"/>
      <c r="E18" s="59"/>
      <c r="F18" s="62"/>
      <c r="G18" s="62"/>
      <c r="H18" s="62"/>
      <c r="I18" s="59"/>
      <c r="J18" s="62"/>
      <c r="K18" s="62"/>
      <c r="L18" s="64"/>
      <c r="M18" s="13"/>
    </row>
    <row r="19" spans="1:13" ht="12">
      <c r="A19" s="79" t="s">
        <v>204</v>
      </c>
      <c r="B19" s="8">
        <v>6</v>
      </c>
      <c r="C19" s="58"/>
      <c r="D19" s="61"/>
      <c r="E19" s="59"/>
      <c r="F19" s="62"/>
      <c r="G19" s="62"/>
      <c r="H19" s="62"/>
      <c r="I19" s="59"/>
      <c r="J19" s="62"/>
      <c r="K19" s="62"/>
      <c r="L19" s="64"/>
      <c r="M19" s="13"/>
    </row>
    <row r="20" spans="1:13" ht="12">
      <c r="A20" s="80"/>
      <c r="B20" s="8"/>
      <c r="C20" s="59"/>
      <c r="D20" s="59"/>
      <c r="E20" s="59"/>
      <c r="F20" s="62"/>
      <c r="G20" s="62"/>
      <c r="H20" s="62"/>
      <c r="I20" s="59"/>
      <c r="J20" s="62"/>
      <c r="K20" s="62"/>
      <c r="L20" s="64"/>
      <c r="M20" s="13"/>
    </row>
    <row r="21" spans="1:13" ht="12">
      <c r="A21" s="7" t="s">
        <v>163</v>
      </c>
      <c r="B21" s="8"/>
      <c r="C21" s="59"/>
      <c r="D21" s="59"/>
      <c r="E21" s="59"/>
      <c r="F21" s="62"/>
      <c r="G21" s="62"/>
      <c r="H21" s="62"/>
      <c r="I21" s="59"/>
      <c r="J21" s="62"/>
      <c r="K21" s="62"/>
      <c r="L21" s="64"/>
      <c r="M21" s="13"/>
    </row>
    <row r="22" spans="1:13" ht="12">
      <c r="A22" s="11" t="s">
        <v>153</v>
      </c>
      <c r="B22" s="8">
        <v>7</v>
      </c>
      <c r="C22" s="58">
        <v>79</v>
      </c>
      <c r="D22" s="61">
        <v>493588</v>
      </c>
      <c r="E22" s="59"/>
      <c r="F22" s="61">
        <v>514814</v>
      </c>
      <c r="G22" s="61"/>
      <c r="H22" s="61">
        <v>19675</v>
      </c>
      <c r="I22" s="59"/>
      <c r="J22" s="61">
        <v>90637</v>
      </c>
      <c r="K22" s="61">
        <v>15642</v>
      </c>
      <c r="L22" s="63">
        <v>640768</v>
      </c>
      <c r="M22" s="13"/>
    </row>
    <row r="23" spans="1:13" ht="12">
      <c r="A23" s="11" t="s">
        <v>154</v>
      </c>
      <c r="B23" s="8">
        <v>8</v>
      </c>
      <c r="C23" s="58">
        <v>104</v>
      </c>
      <c r="D23" s="61">
        <v>1740901</v>
      </c>
      <c r="E23" s="59"/>
      <c r="F23" s="61">
        <v>1385952</v>
      </c>
      <c r="G23" s="61"/>
      <c r="H23" s="61">
        <v>25400</v>
      </c>
      <c r="I23" s="59"/>
      <c r="J23" s="61">
        <v>249842</v>
      </c>
      <c r="K23" s="61">
        <v>74000</v>
      </c>
      <c r="L23" s="63">
        <v>1735194</v>
      </c>
      <c r="M23" s="13"/>
    </row>
    <row r="24" spans="1:13" ht="12">
      <c r="A24" s="11" t="s">
        <v>155</v>
      </c>
      <c r="B24" s="8">
        <v>9</v>
      </c>
      <c r="C24" s="58">
        <v>305</v>
      </c>
      <c r="D24" s="61">
        <v>10353807</v>
      </c>
      <c r="E24" s="59"/>
      <c r="F24" s="61">
        <v>8713099</v>
      </c>
      <c r="G24" s="61"/>
      <c r="H24" s="61">
        <v>388913</v>
      </c>
      <c r="I24" s="59"/>
      <c r="J24" s="61">
        <v>614809</v>
      </c>
      <c r="K24" s="61">
        <v>185950</v>
      </c>
      <c r="L24" s="63">
        <v>9902771</v>
      </c>
      <c r="M24" s="13"/>
    </row>
    <row r="25" spans="1:13" ht="12">
      <c r="A25" s="7" t="s">
        <v>30</v>
      </c>
      <c r="B25" s="8">
        <v>10</v>
      </c>
      <c r="C25" s="65">
        <v>488</v>
      </c>
      <c r="D25" s="67">
        <v>12588296</v>
      </c>
      <c r="E25" s="66"/>
      <c r="F25" s="67">
        <v>10613865</v>
      </c>
      <c r="G25" s="67"/>
      <c r="H25" s="67">
        <v>433988</v>
      </c>
      <c r="I25" s="66"/>
      <c r="J25" s="67">
        <v>955288</v>
      </c>
      <c r="K25" s="67">
        <v>275592</v>
      </c>
      <c r="L25" s="69">
        <v>12278733</v>
      </c>
      <c r="M25" s="13"/>
    </row>
    <row r="26" spans="1:13" ht="12">
      <c r="A26" s="11"/>
      <c r="B26" s="8"/>
      <c r="C26" s="59"/>
      <c r="D26" s="62"/>
      <c r="E26" s="59"/>
      <c r="F26" s="59"/>
      <c r="G26" s="59"/>
      <c r="H26" s="59"/>
      <c r="I26" s="59"/>
      <c r="J26" s="59"/>
      <c r="K26" s="59"/>
      <c r="L26" s="64"/>
      <c r="M26" s="13"/>
    </row>
    <row r="27" spans="1:13" ht="12">
      <c r="A27" s="7" t="s">
        <v>277</v>
      </c>
      <c r="B27" s="8"/>
      <c r="C27" s="59"/>
      <c r="D27" s="62"/>
      <c r="E27" s="59"/>
      <c r="F27" s="62"/>
      <c r="G27" s="62"/>
      <c r="H27" s="62"/>
      <c r="I27" s="59"/>
      <c r="J27" s="62"/>
      <c r="K27" s="62"/>
      <c r="L27" s="64"/>
      <c r="M27" s="13"/>
    </row>
    <row r="28" spans="1:13" ht="12">
      <c r="A28" s="11" t="s">
        <v>153</v>
      </c>
      <c r="B28" s="8">
        <v>11</v>
      </c>
      <c r="C28" s="58">
        <v>6</v>
      </c>
      <c r="D28" s="61">
        <v>12435</v>
      </c>
      <c r="E28" s="59"/>
      <c r="F28" s="62"/>
      <c r="G28" s="62"/>
      <c r="H28" s="61">
        <v>7750</v>
      </c>
      <c r="I28" s="59"/>
      <c r="J28" s="61">
        <v>6412</v>
      </c>
      <c r="K28" s="61"/>
      <c r="L28" s="63">
        <v>14162</v>
      </c>
      <c r="M28" s="13"/>
    </row>
    <row r="29" spans="1:13" ht="12">
      <c r="A29" s="11" t="s">
        <v>154</v>
      </c>
      <c r="B29" s="8">
        <v>12</v>
      </c>
      <c r="C29" s="58"/>
      <c r="D29" s="61"/>
      <c r="E29" s="59"/>
      <c r="F29" s="62"/>
      <c r="G29" s="62"/>
      <c r="H29" s="61"/>
      <c r="I29" s="59"/>
      <c r="J29" s="61"/>
      <c r="K29" s="61"/>
      <c r="L29" s="63"/>
      <c r="M29" s="13"/>
    </row>
    <row r="30" spans="1:13" ht="12">
      <c r="A30" s="11" t="s">
        <v>155</v>
      </c>
      <c r="B30" s="8">
        <v>13</v>
      </c>
      <c r="C30" s="58">
        <v>2</v>
      </c>
      <c r="D30" s="61">
        <v>84946</v>
      </c>
      <c r="E30" s="59"/>
      <c r="F30" s="62"/>
      <c r="G30" s="62"/>
      <c r="H30" s="61">
        <v>7550</v>
      </c>
      <c r="I30" s="59"/>
      <c r="J30" s="61"/>
      <c r="K30" s="61"/>
      <c r="L30" s="63">
        <v>7550</v>
      </c>
      <c r="M30" s="13"/>
    </row>
    <row r="31" spans="1:13" ht="12">
      <c r="A31" s="7" t="s">
        <v>30</v>
      </c>
      <c r="B31" s="8">
        <v>14</v>
      </c>
      <c r="C31" s="81">
        <v>8</v>
      </c>
      <c r="D31" s="82">
        <v>97381</v>
      </c>
      <c r="E31" s="66"/>
      <c r="F31" s="68"/>
      <c r="G31" s="68"/>
      <c r="H31" s="82">
        <v>15300</v>
      </c>
      <c r="I31" s="66"/>
      <c r="J31" s="82">
        <v>6412</v>
      </c>
      <c r="K31" s="82"/>
      <c r="L31" s="69">
        <v>21712</v>
      </c>
      <c r="M31" s="13"/>
    </row>
    <row r="32" spans="1:13" ht="12">
      <c r="A32" s="7"/>
      <c r="B32" s="8"/>
      <c r="C32" s="59"/>
      <c r="D32" s="62"/>
      <c r="E32" s="59"/>
      <c r="F32" s="62"/>
      <c r="G32" s="62"/>
      <c r="H32" s="62"/>
      <c r="I32" s="62"/>
      <c r="J32" s="62"/>
      <c r="K32" s="62"/>
      <c r="L32" s="64"/>
      <c r="M32" s="13"/>
    </row>
    <row r="33" spans="1:13" ht="12.75" thickBot="1">
      <c r="A33" s="24" t="s">
        <v>36</v>
      </c>
      <c r="B33" s="25">
        <v>15</v>
      </c>
      <c r="C33" s="70">
        <v>1382</v>
      </c>
      <c r="D33" s="72">
        <v>12685677</v>
      </c>
      <c r="E33" s="71"/>
      <c r="F33" s="72">
        <v>12742865</v>
      </c>
      <c r="G33" s="72"/>
      <c r="H33" s="72">
        <v>572503</v>
      </c>
      <c r="I33" s="71"/>
      <c r="J33" s="72">
        <v>1035198</v>
      </c>
      <c r="K33" s="72">
        <v>275592</v>
      </c>
      <c r="L33" s="72">
        <v>14626158</v>
      </c>
      <c r="M33" s="13"/>
    </row>
    <row r="34" spans="1:13" ht="12.75" thickTop="1">
      <c r="A34" s="53"/>
      <c r="B34" s="54"/>
      <c r="C34" s="13"/>
      <c r="D34" s="13"/>
      <c r="E34" s="13"/>
      <c r="F34" s="13"/>
      <c r="G34" s="13"/>
      <c r="H34" s="13"/>
      <c r="I34" s="13"/>
      <c r="J34" s="13"/>
      <c r="K34" s="13"/>
      <c r="L34" s="13"/>
      <c r="M34" s="13"/>
    </row>
    <row r="35" spans="1:13" ht="11.25">
      <c r="A35" s="13"/>
      <c r="B35" s="13"/>
      <c r="C35" s="13"/>
      <c r="D35" s="13"/>
      <c r="E35" s="13"/>
      <c r="F35" s="13"/>
      <c r="G35" s="13"/>
      <c r="H35" s="13"/>
      <c r="I35" s="13"/>
      <c r="J35" s="13"/>
      <c r="K35" s="13"/>
      <c r="L35" s="13"/>
      <c r="M35" s="13"/>
    </row>
    <row r="36" spans="1:13" ht="12.75">
      <c r="A36" s="57" t="s">
        <v>134</v>
      </c>
      <c r="B36" s="13"/>
      <c r="C36" s="13"/>
      <c r="D36" s="13"/>
      <c r="E36" s="13"/>
      <c r="F36" s="13"/>
      <c r="G36" s="13"/>
      <c r="H36" s="13"/>
      <c r="I36" s="13"/>
      <c r="J36" s="13"/>
      <c r="K36" s="13"/>
      <c r="L36" s="13"/>
      <c r="M36" s="13"/>
    </row>
    <row r="37" spans="1:13" ht="12" thickBot="1">
      <c r="A37" s="20"/>
      <c r="B37" s="13"/>
      <c r="C37" s="13"/>
      <c r="D37" s="13"/>
      <c r="E37" s="13"/>
      <c r="F37" s="20" t="s">
        <v>173</v>
      </c>
      <c r="G37" s="13"/>
      <c r="H37" s="13"/>
      <c r="I37" s="13"/>
      <c r="J37" s="20" t="s">
        <v>174</v>
      </c>
      <c r="K37" s="13"/>
      <c r="L37" s="13"/>
      <c r="M37" s="13"/>
    </row>
    <row r="38" spans="1:13" ht="12.75" thickTop="1">
      <c r="A38" s="2"/>
      <c r="B38" s="3"/>
      <c r="C38" s="3"/>
      <c r="D38" s="3"/>
      <c r="E38" s="3"/>
      <c r="F38" s="3" t="s">
        <v>151</v>
      </c>
      <c r="G38" s="3" t="s">
        <v>151</v>
      </c>
      <c r="H38" s="3" t="s">
        <v>152</v>
      </c>
      <c r="I38" s="3"/>
      <c r="J38" s="163" t="s">
        <v>156</v>
      </c>
      <c r="K38" s="164"/>
      <c r="L38" s="4"/>
      <c r="M38" s="13"/>
    </row>
    <row r="39" spans="1:13" ht="12">
      <c r="A39" s="5"/>
      <c r="B39" s="6"/>
      <c r="C39" s="165" t="s">
        <v>175</v>
      </c>
      <c r="D39" s="165" t="s">
        <v>177</v>
      </c>
      <c r="E39" s="167"/>
      <c r="F39" s="165" t="s">
        <v>162</v>
      </c>
      <c r="G39" s="167" t="s">
        <v>172</v>
      </c>
      <c r="H39" s="165" t="s">
        <v>162</v>
      </c>
      <c r="I39" s="167"/>
      <c r="J39" s="167" t="s">
        <v>32</v>
      </c>
      <c r="K39" s="167" t="s">
        <v>33</v>
      </c>
      <c r="L39" s="169" t="s">
        <v>176</v>
      </c>
      <c r="M39" s="13"/>
    </row>
    <row r="40" spans="1:13" ht="12">
      <c r="A40" s="5"/>
      <c r="B40" s="6"/>
      <c r="C40" s="166"/>
      <c r="D40" s="166"/>
      <c r="E40" s="168"/>
      <c r="F40" s="166"/>
      <c r="G40" s="168"/>
      <c r="H40" s="166"/>
      <c r="I40" s="168"/>
      <c r="J40" s="168"/>
      <c r="K40" s="168"/>
      <c r="L40" s="170"/>
      <c r="M40" s="13"/>
    </row>
    <row r="41" spans="1:13" ht="12">
      <c r="A41" s="5"/>
      <c r="B41" s="6" t="s">
        <v>31</v>
      </c>
      <c r="C41" s="22" t="s">
        <v>41</v>
      </c>
      <c r="D41" s="22" t="s">
        <v>42</v>
      </c>
      <c r="E41" s="22"/>
      <c r="F41" s="22" t="s">
        <v>43</v>
      </c>
      <c r="G41" s="22" t="s">
        <v>44</v>
      </c>
      <c r="H41" s="22" t="s">
        <v>45</v>
      </c>
      <c r="I41" s="22"/>
      <c r="J41" s="22" t="s">
        <v>46</v>
      </c>
      <c r="K41" s="22" t="s">
        <v>47</v>
      </c>
      <c r="L41" s="23" t="s">
        <v>48</v>
      </c>
      <c r="M41" s="13"/>
    </row>
    <row r="42" spans="1:13" ht="12">
      <c r="A42" s="80" t="s">
        <v>37</v>
      </c>
      <c r="B42" s="8"/>
      <c r="C42" s="9"/>
      <c r="D42" s="9"/>
      <c r="E42" s="9"/>
      <c r="F42" s="9"/>
      <c r="G42" s="9"/>
      <c r="H42" s="9"/>
      <c r="I42" s="9"/>
      <c r="J42" s="9"/>
      <c r="K42" s="9"/>
      <c r="L42" s="10"/>
      <c r="M42" s="13"/>
    </row>
    <row r="43" spans="1:13" ht="12">
      <c r="A43" s="11" t="s">
        <v>27</v>
      </c>
      <c r="B43" s="8"/>
      <c r="C43" s="9"/>
      <c r="D43" s="9"/>
      <c r="E43" s="9"/>
      <c r="F43" s="9"/>
      <c r="G43" s="9"/>
      <c r="H43" s="9"/>
      <c r="I43" s="9"/>
      <c r="J43" s="9"/>
      <c r="K43" s="9"/>
      <c r="L43" s="10"/>
      <c r="M43" s="13"/>
    </row>
    <row r="44" spans="1:13" ht="12">
      <c r="A44" s="12" t="s">
        <v>29</v>
      </c>
      <c r="B44" s="8">
        <v>16</v>
      </c>
      <c r="C44" s="58">
        <v>162</v>
      </c>
      <c r="D44" s="59"/>
      <c r="E44" s="59"/>
      <c r="F44" s="59"/>
      <c r="G44" s="59"/>
      <c r="H44" s="59"/>
      <c r="I44" s="59"/>
      <c r="J44" s="59"/>
      <c r="K44" s="59"/>
      <c r="L44" s="60"/>
      <c r="M44" s="13"/>
    </row>
    <row r="45" spans="1:13" ht="12">
      <c r="A45" s="12" t="s">
        <v>115</v>
      </c>
      <c r="B45" s="8">
        <v>17</v>
      </c>
      <c r="C45" s="58">
        <v>48</v>
      </c>
      <c r="D45" s="59"/>
      <c r="E45" s="59"/>
      <c r="F45" s="61">
        <v>228000</v>
      </c>
      <c r="G45" s="61"/>
      <c r="H45" s="61">
        <v>27175</v>
      </c>
      <c r="I45" s="59"/>
      <c r="J45" s="61">
        <v>10500</v>
      </c>
      <c r="K45" s="61"/>
      <c r="L45" s="63">
        <v>265675</v>
      </c>
      <c r="M45" s="13"/>
    </row>
    <row r="46" spans="1:13" ht="12">
      <c r="A46" s="11" t="s">
        <v>28</v>
      </c>
      <c r="B46" s="8"/>
      <c r="C46" s="59"/>
      <c r="D46" s="59"/>
      <c r="E46" s="59"/>
      <c r="F46" s="62"/>
      <c r="G46" s="62"/>
      <c r="H46" s="62"/>
      <c r="I46" s="59"/>
      <c r="J46" s="62"/>
      <c r="K46" s="62"/>
      <c r="L46" s="64"/>
      <c r="M46" s="13"/>
    </row>
    <row r="47" spans="1:13" ht="12">
      <c r="A47" s="12" t="s">
        <v>29</v>
      </c>
      <c r="B47" s="8">
        <v>18</v>
      </c>
      <c r="C47" s="58">
        <v>38</v>
      </c>
      <c r="D47" s="59"/>
      <c r="E47" s="59"/>
      <c r="F47" s="62"/>
      <c r="G47" s="62"/>
      <c r="H47" s="62"/>
      <c r="I47" s="59"/>
      <c r="J47" s="62"/>
      <c r="K47" s="62"/>
      <c r="L47" s="64"/>
      <c r="M47" s="13"/>
    </row>
    <row r="48" spans="1:13" ht="12">
      <c r="A48" s="12" t="s">
        <v>115</v>
      </c>
      <c r="B48" s="8">
        <v>19</v>
      </c>
      <c r="C48" s="58">
        <v>31</v>
      </c>
      <c r="D48" s="59"/>
      <c r="E48" s="59"/>
      <c r="F48" s="61">
        <v>139000</v>
      </c>
      <c r="G48" s="61"/>
      <c r="H48" s="61">
        <v>18300</v>
      </c>
      <c r="I48" s="59"/>
      <c r="J48" s="61">
        <v>10500</v>
      </c>
      <c r="K48" s="61"/>
      <c r="L48" s="63">
        <v>167800</v>
      </c>
      <c r="M48" s="13"/>
    </row>
    <row r="49" spans="1:13" ht="12">
      <c r="A49" s="7" t="s">
        <v>30</v>
      </c>
      <c r="B49" s="8">
        <v>20</v>
      </c>
      <c r="C49" s="65">
        <v>279</v>
      </c>
      <c r="D49" s="66"/>
      <c r="E49" s="66"/>
      <c r="F49" s="67">
        <v>367000</v>
      </c>
      <c r="G49" s="67"/>
      <c r="H49" s="67">
        <v>45475</v>
      </c>
      <c r="I49" s="66"/>
      <c r="J49" s="67">
        <v>21000</v>
      </c>
      <c r="K49" s="67"/>
      <c r="L49" s="69">
        <v>433475</v>
      </c>
      <c r="M49" s="13"/>
    </row>
    <row r="50" spans="1:13" ht="12">
      <c r="A50" s="5"/>
      <c r="B50" s="8"/>
      <c r="C50" s="59"/>
      <c r="D50" s="59"/>
      <c r="E50" s="59"/>
      <c r="F50" s="62"/>
      <c r="G50" s="62"/>
      <c r="H50" s="62"/>
      <c r="I50" s="59"/>
      <c r="J50" s="62"/>
      <c r="K50" s="62"/>
      <c r="L50" s="64"/>
      <c r="M50" s="13"/>
    </row>
    <row r="51" spans="1:13" ht="12">
      <c r="A51" s="80" t="s">
        <v>167</v>
      </c>
      <c r="B51" s="8"/>
      <c r="C51" s="59"/>
      <c r="D51" s="59"/>
      <c r="E51" s="59"/>
      <c r="F51" s="62"/>
      <c r="G51" s="62"/>
      <c r="H51" s="62"/>
      <c r="I51" s="59"/>
      <c r="J51" s="62"/>
      <c r="K51" s="62"/>
      <c r="L51" s="64"/>
      <c r="M51" s="13"/>
    </row>
    <row r="52" spans="1:13" ht="12">
      <c r="A52" s="79" t="s">
        <v>205</v>
      </c>
      <c r="B52" s="8">
        <v>21</v>
      </c>
      <c r="C52" s="58">
        <v>2</v>
      </c>
      <c r="D52" s="61">
        <v>7878</v>
      </c>
      <c r="E52" s="59"/>
      <c r="F52" s="62"/>
      <c r="G52" s="62"/>
      <c r="H52" s="62"/>
      <c r="I52" s="59"/>
      <c r="J52" s="62"/>
      <c r="K52" s="62"/>
      <c r="L52" s="64"/>
      <c r="M52" s="13"/>
    </row>
    <row r="53" spans="1:13" ht="12">
      <c r="A53" s="80"/>
      <c r="B53" s="8"/>
      <c r="C53" s="59"/>
      <c r="D53" s="62"/>
      <c r="E53" s="59"/>
      <c r="F53" s="62"/>
      <c r="G53" s="62"/>
      <c r="H53" s="62"/>
      <c r="I53" s="59"/>
      <c r="J53" s="62"/>
      <c r="K53" s="62"/>
      <c r="L53" s="64"/>
      <c r="M53" s="13"/>
    </row>
    <row r="54" spans="1:13" ht="12">
      <c r="A54" s="7" t="s">
        <v>168</v>
      </c>
      <c r="B54" s="8"/>
      <c r="C54" s="59"/>
      <c r="D54" s="62"/>
      <c r="E54" s="59"/>
      <c r="F54" s="62"/>
      <c r="G54" s="62"/>
      <c r="H54" s="62"/>
      <c r="I54" s="59"/>
      <c r="J54" s="62"/>
      <c r="K54" s="62"/>
      <c r="L54" s="64"/>
      <c r="M54" s="13"/>
    </row>
    <row r="55" spans="1:13" ht="12">
      <c r="A55" s="11" t="s">
        <v>153</v>
      </c>
      <c r="B55" s="8">
        <v>22</v>
      </c>
      <c r="C55" s="58">
        <v>18</v>
      </c>
      <c r="D55" s="61">
        <v>120883</v>
      </c>
      <c r="E55" s="59"/>
      <c r="F55" s="61">
        <v>120625</v>
      </c>
      <c r="G55" s="61"/>
      <c r="H55" s="61">
        <v>5625</v>
      </c>
      <c r="I55" s="59"/>
      <c r="J55" s="61">
        <v>22450</v>
      </c>
      <c r="K55" s="61">
        <v>4000</v>
      </c>
      <c r="L55" s="63">
        <v>152700</v>
      </c>
      <c r="M55" s="13"/>
    </row>
    <row r="56" spans="1:13" ht="12">
      <c r="A56" s="11" t="s">
        <v>154</v>
      </c>
      <c r="B56" s="8">
        <v>23</v>
      </c>
      <c r="C56" s="58">
        <v>24</v>
      </c>
      <c r="D56" s="61">
        <v>421189</v>
      </c>
      <c r="E56" s="59"/>
      <c r="F56" s="61">
        <v>325552</v>
      </c>
      <c r="G56" s="61"/>
      <c r="H56" s="61">
        <v>10500</v>
      </c>
      <c r="I56" s="59"/>
      <c r="J56" s="61">
        <v>57866</v>
      </c>
      <c r="K56" s="61">
        <v>16000</v>
      </c>
      <c r="L56" s="63">
        <v>409918</v>
      </c>
      <c r="M56" s="13"/>
    </row>
    <row r="57" spans="1:13" ht="12">
      <c r="A57" s="11" t="s">
        <v>155</v>
      </c>
      <c r="B57" s="8">
        <v>24</v>
      </c>
      <c r="C57" s="58">
        <v>133</v>
      </c>
      <c r="D57" s="61">
        <v>4568400</v>
      </c>
      <c r="E57" s="59"/>
      <c r="F57" s="61">
        <v>3825597</v>
      </c>
      <c r="G57" s="61"/>
      <c r="H57" s="61">
        <v>207658</v>
      </c>
      <c r="I57" s="59"/>
      <c r="J57" s="61">
        <v>288537</v>
      </c>
      <c r="K57" s="61">
        <v>81250</v>
      </c>
      <c r="L57" s="63">
        <v>4403042</v>
      </c>
      <c r="M57" s="13"/>
    </row>
    <row r="58" spans="1:13" ht="12">
      <c r="A58" s="7" t="s">
        <v>30</v>
      </c>
      <c r="B58" s="8">
        <v>25</v>
      </c>
      <c r="C58" s="65">
        <v>175</v>
      </c>
      <c r="D58" s="67">
        <v>5110472</v>
      </c>
      <c r="E58" s="66"/>
      <c r="F58" s="67">
        <v>4271774</v>
      </c>
      <c r="G58" s="67"/>
      <c r="H58" s="67">
        <v>223783</v>
      </c>
      <c r="I58" s="66"/>
      <c r="J58" s="67">
        <v>368853</v>
      </c>
      <c r="K58" s="67">
        <v>101250</v>
      </c>
      <c r="L58" s="69">
        <v>4965660</v>
      </c>
      <c r="M58" s="13"/>
    </row>
    <row r="59" spans="1:13" ht="12">
      <c r="A59" s="11"/>
      <c r="B59" s="8"/>
      <c r="C59" s="59"/>
      <c r="D59" s="62"/>
      <c r="E59" s="59"/>
      <c r="F59" s="59"/>
      <c r="G59" s="59"/>
      <c r="H59" s="59"/>
      <c r="I59" s="59"/>
      <c r="J59" s="59"/>
      <c r="K59" s="59"/>
      <c r="L59" s="64"/>
      <c r="M59" s="13"/>
    </row>
    <row r="60" spans="1:13" ht="12">
      <c r="A60" s="7" t="s">
        <v>276</v>
      </c>
      <c r="B60" s="8"/>
      <c r="C60" s="59"/>
      <c r="D60" s="62"/>
      <c r="E60" s="59"/>
      <c r="F60" s="62"/>
      <c r="G60" s="62"/>
      <c r="H60" s="62"/>
      <c r="I60" s="59"/>
      <c r="J60" s="62"/>
      <c r="K60" s="62"/>
      <c r="L60" s="64"/>
      <c r="M60" s="13"/>
    </row>
    <row r="61" spans="1:13" ht="12">
      <c r="A61" s="11" t="s">
        <v>153</v>
      </c>
      <c r="B61" s="8">
        <v>26</v>
      </c>
      <c r="C61" s="58">
        <v>2</v>
      </c>
      <c r="D61" s="61">
        <v>10687</v>
      </c>
      <c r="E61" s="59"/>
      <c r="F61" s="62"/>
      <c r="G61" s="62"/>
      <c r="H61" s="61">
        <v>5950</v>
      </c>
      <c r="I61" s="59"/>
      <c r="J61" s="61">
        <v>2625</v>
      </c>
      <c r="K61" s="61"/>
      <c r="L61" s="63">
        <v>8575</v>
      </c>
      <c r="M61" s="13"/>
    </row>
    <row r="62" spans="1:13" ht="12">
      <c r="A62" s="11" t="s">
        <v>154</v>
      </c>
      <c r="B62" s="8">
        <v>27</v>
      </c>
      <c r="C62" s="58"/>
      <c r="D62" s="61"/>
      <c r="E62" s="59"/>
      <c r="F62" s="62"/>
      <c r="G62" s="62"/>
      <c r="H62" s="61"/>
      <c r="I62" s="59"/>
      <c r="J62" s="61"/>
      <c r="K62" s="61"/>
      <c r="L62" s="63"/>
      <c r="M62" s="13"/>
    </row>
    <row r="63" spans="1:13" ht="12">
      <c r="A63" s="11" t="s">
        <v>155</v>
      </c>
      <c r="B63" s="8">
        <v>28</v>
      </c>
      <c r="C63" s="58"/>
      <c r="D63" s="61"/>
      <c r="E63" s="59"/>
      <c r="F63" s="62"/>
      <c r="G63" s="62"/>
      <c r="H63" s="61"/>
      <c r="I63" s="59"/>
      <c r="J63" s="61"/>
      <c r="K63" s="61"/>
      <c r="L63" s="63"/>
      <c r="M63" s="13"/>
    </row>
    <row r="64" spans="1:13" ht="12">
      <c r="A64" s="7" t="s">
        <v>30</v>
      </c>
      <c r="B64" s="8">
        <v>29</v>
      </c>
      <c r="C64" s="81">
        <v>2</v>
      </c>
      <c r="D64" s="82">
        <v>10687</v>
      </c>
      <c r="E64" s="66"/>
      <c r="F64" s="68"/>
      <c r="G64" s="68"/>
      <c r="H64" s="82">
        <v>5950</v>
      </c>
      <c r="I64" s="66"/>
      <c r="J64" s="82">
        <v>2625</v>
      </c>
      <c r="K64" s="82"/>
      <c r="L64" s="69">
        <v>8575</v>
      </c>
      <c r="M64" s="13"/>
    </row>
    <row r="65" spans="1:13" ht="12">
      <c r="A65" s="7"/>
      <c r="B65" s="8"/>
      <c r="C65" s="59"/>
      <c r="D65" s="62"/>
      <c r="E65" s="59"/>
      <c r="F65" s="62"/>
      <c r="G65" s="62"/>
      <c r="H65" s="62"/>
      <c r="I65" s="62"/>
      <c r="J65" s="62"/>
      <c r="K65" s="62"/>
      <c r="L65" s="64"/>
      <c r="M65" s="13"/>
    </row>
    <row r="66" spans="1:13" ht="12.75" thickBot="1">
      <c r="A66" s="24" t="s">
        <v>36</v>
      </c>
      <c r="B66" s="25">
        <v>30</v>
      </c>
      <c r="C66" s="70">
        <v>458</v>
      </c>
      <c r="D66" s="72">
        <v>5129037</v>
      </c>
      <c r="E66" s="71"/>
      <c r="F66" s="72">
        <v>4638774</v>
      </c>
      <c r="G66" s="72"/>
      <c r="H66" s="72">
        <v>275208</v>
      </c>
      <c r="I66" s="71"/>
      <c r="J66" s="72">
        <v>392478</v>
      </c>
      <c r="K66" s="72">
        <v>101250</v>
      </c>
      <c r="L66" s="73">
        <v>5407710</v>
      </c>
      <c r="M66" s="13"/>
    </row>
    <row r="67" spans="1:13" ht="12" thickTop="1">
      <c r="A67" s="13"/>
      <c r="B67" s="13"/>
      <c r="C67" s="13"/>
      <c r="D67" s="13"/>
      <c r="E67" s="13"/>
      <c r="F67" s="13"/>
      <c r="G67" s="13"/>
      <c r="H67" s="13"/>
      <c r="I67" s="13"/>
      <c r="J67" s="13"/>
      <c r="K67" s="13"/>
      <c r="L67" s="13"/>
      <c r="M67" s="13"/>
    </row>
    <row r="68" spans="1:13" ht="11.25">
      <c r="A68" s="13"/>
      <c r="B68" s="13"/>
      <c r="C68" s="13"/>
      <c r="D68" s="13"/>
      <c r="E68" s="13"/>
      <c r="F68" s="13"/>
      <c r="G68" s="13"/>
      <c r="H68" s="13"/>
      <c r="I68" s="13"/>
      <c r="J68" s="13"/>
      <c r="K68" s="13"/>
      <c r="L68" s="13"/>
      <c r="M68" s="13"/>
    </row>
    <row r="69" spans="1:13" ht="11.25">
      <c r="A69" s="20">
        <f>IF(LEN(General!A73)&gt;0,General!A73,"")</f>
      </c>
      <c r="B69" s="13"/>
      <c r="C69" s="13"/>
      <c r="D69" s="13"/>
      <c r="E69" s="13"/>
      <c r="F69" s="13"/>
      <c r="G69" s="13"/>
      <c r="H69" s="13"/>
      <c r="I69" s="13"/>
      <c r="J69" s="13"/>
      <c r="K69" s="13"/>
      <c r="L69" s="13"/>
      <c r="M69" s="13"/>
    </row>
    <row r="70" spans="1:13" ht="11.25">
      <c r="A70" s="13"/>
      <c r="B70" s="13"/>
      <c r="C70" s="13"/>
      <c r="D70" s="13"/>
      <c r="E70" s="13"/>
      <c r="F70" s="13"/>
      <c r="G70" s="13"/>
      <c r="H70" s="13"/>
      <c r="I70" s="13"/>
      <c r="J70" s="13"/>
      <c r="K70" s="13"/>
      <c r="L70" s="13"/>
      <c r="M70" s="13"/>
    </row>
    <row r="71" spans="1:13" ht="12.75">
      <c r="A71" s="57" t="s">
        <v>254</v>
      </c>
      <c r="B71" s="13"/>
      <c r="C71" s="13"/>
      <c r="D71" s="13"/>
      <c r="E71" s="13"/>
      <c r="F71" s="13"/>
      <c r="G71" s="13"/>
      <c r="H71" s="13"/>
      <c r="I71" s="13"/>
      <c r="J71" s="13"/>
      <c r="K71" s="13"/>
      <c r="L71" s="13"/>
      <c r="M71" s="13"/>
    </row>
    <row r="72" spans="1:13" ht="11.25">
      <c r="A72" s="20" t="s">
        <v>49</v>
      </c>
      <c r="B72" s="13"/>
      <c r="C72" s="13"/>
      <c r="D72" s="13"/>
      <c r="E72" s="13"/>
      <c r="F72" s="13"/>
      <c r="G72" s="13"/>
      <c r="H72" s="13"/>
      <c r="I72" s="13"/>
      <c r="J72" s="13"/>
      <c r="K72" s="13"/>
      <c r="L72" s="13"/>
      <c r="M72" s="13"/>
    </row>
    <row r="73" spans="1:13" ht="11.25">
      <c r="A73" s="13" t="s">
        <v>128</v>
      </c>
      <c r="B73" s="13"/>
      <c r="C73" s="13"/>
      <c r="D73" s="13"/>
      <c r="E73" s="13"/>
      <c r="F73" s="13"/>
      <c r="G73" s="13"/>
      <c r="H73" s="13"/>
      <c r="I73" s="13"/>
      <c r="J73" s="13"/>
      <c r="K73" s="13"/>
      <c r="L73" s="13"/>
      <c r="M73" s="13"/>
    </row>
    <row r="74" spans="1:13" ht="11.25">
      <c r="A74" s="43" t="s">
        <v>50</v>
      </c>
      <c r="B74" s="13"/>
      <c r="C74" s="45">
        <v>34</v>
      </c>
      <c r="D74" s="13"/>
      <c r="E74" s="13"/>
      <c r="F74" s="13"/>
      <c r="G74" s="13"/>
      <c r="H74" s="13"/>
      <c r="I74" s="13"/>
      <c r="J74" s="13"/>
      <c r="K74" s="13"/>
      <c r="L74" s="13"/>
      <c r="M74" s="13"/>
    </row>
    <row r="75" spans="1:13" ht="11.25">
      <c r="A75" s="43" t="s">
        <v>51</v>
      </c>
      <c r="B75" s="13"/>
      <c r="C75" s="45">
        <v>28</v>
      </c>
      <c r="D75" s="13"/>
      <c r="E75" s="13"/>
      <c r="F75" s="13"/>
      <c r="G75" s="13"/>
      <c r="H75" s="13"/>
      <c r="I75" s="13"/>
      <c r="J75" s="13"/>
      <c r="K75" s="13"/>
      <c r="L75" s="13"/>
      <c r="M75" s="13"/>
    </row>
    <row r="76" spans="1:13" ht="11.25">
      <c r="A76" s="43" t="s">
        <v>52</v>
      </c>
      <c r="B76" s="13"/>
      <c r="C76" s="45">
        <v>44</v>
      </c>
      <c r="D76" s="13"/>
      <c r="E76" s="13"/>
      <c r="F76" s="13"/>
      <c r="G76" s="13"/>
      <c r="H76" s="13"/>
      <c r="I76" s="13"/>
      <c r="J76" s="13"/>
      <c r="K76" s="13"/>
      <c r="L76" s="13"/>
      <c r="M76" s="13"/>
    </row>
    <row r="77" spans="1:13" ht="11.25">
      <c r="A77" s="43" t="s">
        <v>53</v>
      </c>
      <c r="B77" s="13"/>
      <c r="C77" s="45">
        <v>41</v>
      </c>
      <c r="D77" s="13"/>
      <c r="E77" s="13"/>
      <c r="F77" s="13"/>
      <c r="G77" s="13"/>
      <c r="H77" s="13"/>
      <c r="I77" s="13"/>
      <c r="J77" s="13"/>
      <c r="K77" s="13"/>
      <c r="L77" s="13"/>
      <c r="M77" s="13"/>
    </row>
    <row r="78" spans="1:13" ht="11.25">
      <c r="A78" s="43" t="s">
        <v>144</v>
      </c>
      <c r="B78" s="13"/>
      <c r="C78" s="45">
        <v>18</v>
      </c>
      <c r="D78" s="13"/>
      <c r="E78" s="13"/>
      <c r="F78" s="13"/>
      <c r="G78" s="13"/>
      <c r="H78" s="13"/>
      <c r="I78" s="13"/>
      <c r="J78" s="13"/>
      <c r="K78" s="13"/>
      <c r="L78" s="13"/>
      <c r="M78" s="13"/>
    </row>
    <row r="79" spans="1:13" ht="11.25">
      <c r="A79" s="43" t="s">
        <v>169</v>
      </c>
      <c r="B79" s="13"/>
      <c r="C79" s="45">
        <v>12</v>
      </c>
      <c r="D79" s="13"/>
      <c r="E79" s="13"/>
      <c r="F79" s="13"/>
      <c r="G79" s="13"/>
      <c r="H79" s="13"/>
      <c r="I79" s="13"/>
      <c r="J79" s="13"/>
      <c r="K79" s="13"/>
      <c r="L79" s="13"/>
      <c r="M79" s="13"/>
    </row>
    <row r="80" spans="1:13" ht="11.25">
      <c r="A80" s="43" t="s">
        <v>258</v>
      </c>
      <c r="B80" s="13"/>
      <c r="C80" s="45"/>
      <c r="D80" s="13"/>
      <c r="E80" s="13"/>
      <c r="F80" s="13"/>
      <c r="G80" s="13"/>
      <c r="H80" s="13"/>
      <c r="I80" s="13"/>
      <c r="J80" s="13"/>
      <c r="K80" s="13"/>
      <c r="L80" s="13"/>
      <c r="M80" s="13"/>
    </row>
    <row r="81" spans="1:13" ht="11.25">
      <c r="A81" s="43" t="s">
        <v>171</v>
      </c>
      <c r="B81" s="13"/>
      <c r="C81" s="45">
        <v>2</v>
      </c>
      <c r="D81" s="13"/>
      <c r="E81" s="13"/>
      <c r="F81" s="13"/>
      <c r="G81" s="13"/>
      <c r="H81" s="13"/>
      <c r="I81" s="13"/>
      <c r="J81" s="13"/>
      <c r="K81" s="13"/>
      <c r="L81" s="13"/>
      <c r="M81" s="13"/>
    </row>
    <row r="82" spans="1:13" ht="11.25">
      <c r="A82" s="43"/>
      <c r="B82" s="13"/>
      <c r="C82" s="43"/>
      <c r="D82" s="13"/>
      <c r="E82" s="13"/>
      <c r="F82" s="13"/>
      <c r="G82" s="13"/>
      <c r="H82" s="13"/>
      <c r="I82" s="13"/>
      <c r="J82" s="13"/>
      <c r="K82" s="13"/>
      <c r="L82" s="13"/>
      <c r="M82" s="13"/>
    </row>
    <row r="83" spans="1:13" ht="11.25">
      <c r="A83" s="43" t="s">
        <v>143</v>
      </c>
      <c r="B83" s="13"/>
      <c r="C83" s="45"/>
      <c r="D83" s="13"/>
      <c r="E83" s="13"/>
      <c r="F83" s="13"/>
      <c r="G83" s="13"/>
      <c r="H83" s="13"/>
      <c r="I83" s="13"/>
      <c r="J83" s="13"/>
      <c r="K83" s="13"/>
      <c r="L83" s="13"/>
      <c r="M83" s="13"/>
    </row>
    <row r="84" spans="1:13" ht="11.25">
      <c r="A84" s="56" t="s">
        <v>34</v>
      </c>
      <c r="B84" s="13"/>
      <c r="C84" s="46">
        <v>179</v>
      </c>
      <c r="D84" s="13"/>
      <c r="E84" s="13"/>
      <c r="F84" s="13"/>
      <c r="G84" s="13"/>
      <c r="H84" s="13"/>
      <c r="I84" s="13"/>
      <c r="J84" s="13"/>
      <c r="K84" s="13"/>
      <c r="L84" s="13"/>
      <c r="M84" s="13"/>
    </row>
    <row r="85" spans="1:13" ht="11.25">
      <c r="A85" s="43" t="s">
        <v>54</v>
      </c>
      <c r="B85" s="13"/>
      <c r="C85" s="55">
        <f>C52+C58+C64</f>
        <v>179</v>
      </c>
      <c r="D85" s="13"/>
      <c r="E85" s="13"/>
      <c r="F85" s="13"/>
      <c r="G85" s="13"/>
      <c r="H85" s="13"/>
      <c r="I85" s="13"/>
      <c r="J85" s="13"/>
      <c r="K85" s="13"/>
      <c r="L85" s="13"/>
      <c r="M85" s="13"/>
    </row>
    <row r="86" spans="1:13" ht="11.25">
      <c r="A86" s="13"/>
      <c r="B86" s="13"/>
      <c r="C86" s="13"/>
      <c r="D86" s="13"/>
      <c r="E86" s="13"/>
      <c r="F86" s="13"/>
      <c r="G86" s="13"/>
      <c r="H86" s="13"/>
      <c r="I86" s="13"/>
      <c r="J86" s="13"/>
      <c r="K86" s="13"/>
      <c r="L86" s="13"/>
      <c r="M86" s="13"/>
    </row>
    <row r="87" spans="1:13" ht="11.25">
      <c r="A87" s="13"/>
      <c r="B87" s="13"/>
      <c r="C87" s="13"/>
      <c r="D87" s="13"/>
      <c r="E87" s="13"/>
      <c r="F87" s="13"/>
      <c r="G87" s="13"/>
      <c r="H87" s="13"/>
      <c r="I87" s="13"/>
      <c r="J87" s="13"/>
      <c r="K87" s="13"/>
      <c r="L87" s="13"/>
      <c r="M87" s="13"/>
    </row>
    <row r="88" spans="1:13" ht="11.25">
      <c r="A88" s="13"/>
      <c r="B88" s="13"/>
      <c r="C88" s="13"/>
      <c r="D88" s="13"/>
      <c r="E88" s="13"/>
      <c r="F88" s="13"/>
      <c r="G88" s="13"/>
      <c r="H88" s="13"/>
      <c r="I88" s="13"/>
      <c r="J88" s="13"/>
      <c r="K88" s="13"/>
      <c r="L88" s="13"/>
      <c r="M88" s="13"/>
    </row>
    <row r="89" spans="1:13" ht="11.25">
      <c r="A89" s="13" t="s">
        <v>129</v>
      </c>
      <c r="B89" s="13"/>
      <c r="C89" s="13"/>
      <c r="D89" s="13"/>
      <c r="E89" s="13"/>
      <c r="F89" s="13"/>
      <c r="G89" s="13"/>
      <c r="H89" s="13"/>
      <c r="I89" s="13"/>
      <c r="J89" s="13"/>
      <c r="K89" s="13"/>
      <c r="L89" s="13"/>
      <c r="M89" s="13"/>
    </row>
    <row r="90" spans="1:13" ht="11.25">
      <c r="A90" s="43" t="s">
        <v>282</v>
      </c>
      <c r="B90" s="13"/>
      <c r="C90" s="47">
        <v>34990</v>
      </c>
      <c r="D90" s="13"/>
      <c r="E90" s="13"/>
      <c r="F90" s="13"/>
      <c r="G90" s="13"/>
      <c r="H90" s="13"/>
      <c r="I90" s="13"/>
      <c r="J90" s="13"/>
      <c r="K90" s="13"/>
      <c r="L90" s="13"/>
      <c r="M90" s="13"/>
    </row>
    <row r="91" spans="1:13" ht="11.25" customHeight="1">
      <c r="A91" s="128" t="s">
        <v>283</v>
      </c>
      <c r="B91" s="13"/>
      <c r="C91" s="47">
        <v>41950</v>
      </c>
      <c r="D91" s="13"/>
      <c r="E91" s="13"/>
      <c r="F91" s="13"/>
      <c r="G91" s="13"/>
      <c r="H91" s="13"/>
      <c r="I91" s="13"/>
      <c r="J91" s="13"/>
      <c r="K91" s="13"/>
      <c r="L91" s="13"/>
      <c r="M91" s="13"/>
    </row>
    <row r="92" spans="1:13" ht="11.25">
      <c r="A92" s="43" t="s">
        <v>55</v>
      </c>
      <c r="B92" s="13"/>
      <c r="C92" s="47">
        <v>44050</v>
      </c>
      <c r="D92" s="13"/>
      <c r="E92" s="13"/>
      <c r="F92" s="13"/>
      <c r="G92" s="13"/>
      <c r="H92" s="13"/>
      <c r="I92" s="13"/>
      <c r="J92" s="13"/>
      <c r="K92" s="13"/>
      <c r="L92" s="13"/>
      <c r="M92" s="13"/>
    </row>
    <row r="93" spans="1:13" ht="11.25">
      <c r="A93" s="13"/>
      <c r="B93" s="13"/>
      <c r="C93" s="13"/>
      <c r="D93" s="13"/>
      <c r="E93" s="13"/>
      <c r="F93" s="13"/>
      <c r="G93" s="13"/>
      <c r="H93" s="13"/>
      <c r="I93" s="13"/>
      <c r="J93" s="13"/>
      <c r="K93" s="13"/>
      <c r="L93" s="13"/>
      <c r="M93" s="13"/>
    </row>
    <row r="94" spans="1:13" ht="11.25">
      <c r="A94" s="13"/>
      <c r="B94" s="13"/>
      <c r="C94" s="13"/>
      <c r="D94" s="13"/>
      <c r="E94" s="13"/>
      <c r="F94" s="13"/>
      <c r="G94" s="13"/>
      <c r="H94" s="13"/>
      <c r="I94" s="13"/>
      <c r="J94" s="13"/>
      <c r="K94" s="13"/>
      <c r="L94" s="13"/>
      <c r="M94" s="13"/>
    </row>
    <row r="95" spans="1:13" ht="11.25">
      <c r="A95" s="13"/>
      <c r="B95" s="13"/>
      <c r="C95" s="13"/>
      <c r="D95" s="13"/>
      <c r="E95" s="13"/>
      <c r="F95" s="13"/>
      <c r="G95" s="13"/>
      <c r="H95" s="13"/>
      <c r="I95" s="13"/>
      <c r="J95" s="13"/>
      <c r="K95" s="13"/>
      <c r="L95" s="13"/>
      <c r="M95" s="13"/>
    </row>
    <row r="96" spans="1:13" s="77" customFormat="1" ht="11.25">
      <c r="A96" s="13" t="s">
        <v>284</v>
      </c>
      <c r="B96" s="13"/>
      <c r="C96" s="13"/>
      <c r="D96" s="13"/>
      <c r="E96" s="13"/>
      <c r="F96" s="13"/>
      <c r="G96" s="13"/>
      <c r="H96" s="13"/>
      <c r="I96" s="13"/>
      <c r="J96" s="13"/>
      <c r="K96" s="13"/>
      <c r="L96" s="13"/>
      <c r="M96" s="13"/>
    </row>
    <row r="97" spans="1:13" s="77" customFormat="1" ht="11.25">
      <c r="A97" s="13" t="s">
        <v>56</v>
      </c>
      <c r="B97" s="13"/>
      <c r="C97" s="13"/>
      <c r="D97" s="13"/>
      <c r="E97" s="13"/>
      <c r="F97" s="13"/>
      <c r="G97" s="13"/>
      <c r="H97" s="13"/>
      <c r="I97" s="13"/>
      <c r="J97" s="13"/>
      <c r="K97" s="13"/>
      <c r="L97" s="13"/>
      <c r="M97" s="13"/>
    </row>
    <row r="98" spans="1:13" s="77" customFormat="1" ht="11.25">
      <c r="A98" s="13"/>
      <c r="B98" s="13"/>
      <c r="C98" s="42"/>
      <c r="D98" s="42"/>
      <c r="E98" s="13"/>
      <c r="F98" s="42"/>
      <c r="G98" s="42"/>
      <c r="H98" s="42" t="s">
        <v>59</v>
      </c>
      <c r="I98" s="13"/>
      <c r="J98" s="13"/>
      <c r="K98" s="13"/>
      <c r="L98" s="13"/>
      <c r="M98" s="13"/>
    </row>
    <row r="99" spans="1:13" s="77" customFormat="1" ht="11.25">
      <c r="A99" s="13"/>
      <c r="B99" s="13"/>
      <c r="C99" s="42" t="s">
        <v>57</v>
      </c>
      <c r="D99" s="42" t="s">
        <v>58</v>
      </c>
      <c r="E99" s="13"/>
      <c r="F99" s="42" t="s">
        <v>60</v>
      </c>
      <c r="G99" s="42" t="s">
        <v>34</v>
      </c>
      <c r="H99" s="42" t="s">
        <v>64</v>
      </c>
      <c r="I99" s="42"/>
      <c r="J99" s="13"/>
      <c r="K99" s="42"/>
      <c r="L99" s="13"/>
      <c r="M99" s="13"/>
    </row>
    <row r="100" spans="1:13" s="77" customFormat="1" ht="11.25">
      <c r="A100" s="13"/>
      <c r="B100" s="13"/>
      <c r="C100" s="42" t="s">
        <v>32</v>
      </c>
      <c r="D100" s="42" t="s">
        <v>61</v>
      </c>
      <c r="E100" s="13"/>
      <c r="F100" s="42" t="s">
        <v>62</v>
      </c>
      <c r="G100" s="42" t="s">
        <v>63</v>
      </c>
      <c r="H100" s="42" t="s">
        <v>65</v>
      </c>
      <c r="I100" s="13"/>
      <c r="J100" s="13"/>
      <c r="K100" s="13"/>
      <c r="L100" s="13"/>
      <c r="M100" s="13"/>
    </row>
    <row r="101" spans="1:13" s="77" customFormat="1" ht="11.25">
      <c r="A101" s="13"/>
      <c r="B101" s="13"/>
      <c r="C101" s="42" t="s">
        <v>41</v>
      </c>
      <c r="D101" s="42" t="s">
        <v>42</v>
      </c>
      <c r="E101" s="13"/>
      <c r="F101" s="42" t="s">
        <v>43</v>
      </c>
      <c r="G101" s="42" t="s">
        <v>44</v>
      </c>
      <c r="H101" s="42" t="s">
        <v>45</v>
      </c>
      <c r="I101" s="13"/>
      <c r="J101" s="13"/>
      <c r="K101" s="13"/>
      <c r="L101" s="13"/>
      <c r="M101" s="13"/>
    </row>
    <row r="102" spans="1:13" s="77" customFormat="1" ht="11.25">
      <c r="A102" s="43" t="s">
        <v>66</v>
      </c>
      <c r="B102" s="13"/>
      <c r="C102" s="47">
        <v>2625</v>
      </c>
      <c r="D102" s="47">
        <v>2500</v>
      </c>
      <c r="E102" s="13"/>
      <c r="F102" s="47">
        <v>1000</v>
      </c>
      <c r="G102" s="47">
        <f>SUM(C102:F102)</f>
        <v>6125</v>
      </c>
      <c r="H102" s="48">
        <v>1000</v>
      </c>
      <c r="I102" s="13"/>
      <c r="J102" s="13"/>
      <c r="K102" s="13"/>
      <c r="L102" s="13"/>
      <c r="M102" s="13"/>
    </row>
    <row r="103" spans="1:13" s="77" customFormat="1" ht="11.25">
      <c r="A103" s="43" t="s">
        <v>67</v>
      </c>
      <c r="B103" s="13"/>
      <c r="C103" s="47">
        <v>3500</v>
      </c>
      <c r="D103" s="47">
        <v>2500</v>
      </c>
      <c r="E103" s="13"/>
      <c r="F103" s="47">
        <v>1000</v>
      </c>
      <c r="G103" s="47">
        <f>SUM(C103:F103)</f>
        <v>7000</v>
      </c>
      <c r="H103" s="48">
        <v>1000</v>
      </c>
      <c r="I103" s="13"/>
      <c r="J103" s="13"/>
      <c r="K103" s="13"/>
      <c r="L103" s="13"/>
      <c r="M103" s="13"/>
    </row>
    <row r="104" spans="1:13" s="77" customFormat="1" ht="11.25">
      <c r="A104" s="43" t="s">
        <v>68</v>
      </c>
      <c r="B104" s="13"/>
      <c r="C104" s="47">
        <v>4500</v>
      </c>
      <c r="D104" s="47">
        <v>2500</v>
      </c>
      <c r="E104" s="13"/>
      <c r="F104" s="47">
        <v>1000</v>
      </c>
      <c r="G104" s="47">
        <f>SUM(C104:F104)</f>
        <v>8000</v>
      </c>
      <c r="H104" s="48">
        <v>1000</v>
      </c>
      <c r="I104" s="13"/>
      <c r="J104" s="13"/>
      <c r="K104" s="13"/>
      <c r="L104" s="13"/>
      <c r="M104" s="13"/>
    </row>
    <row r="105" spans="1:13" s="77" customFormat="1" ht="11.25">
      <c r="A105" s="43" t="s">
        <v>69</v>
      </c>
      <c r="B105" s="13"/>
      <c r="C105" s="47">
        <v>5500</v>
      </c>
      <c r="D105" s="47">
        <v>2500</v>
      </c>
      <c r="E105" s="13"/>
      <c r="F105" s="47">
        <v>1000</v>
      </c>
      <c r="G105" s="47">
        <f>SUM(C105:F105)</f>
        <v>9000</v>
      </c>
      <c r="H105" s="48">
        <v>1000</v>
      </c>
      <c r="I105" s="13"/>
      <c r="J105" s="13"/>
      <c r="K105" s="13"/>
      <c r="L105" s="13"/>
      <c r="M105" s="13"/>
    </row>
    <row r="106" spans="1:13" ht="11.25">
      <c r="A106" s="13"/>
      <c r="B106" s="13"/>
      <c r="C106" s="13"/>
      <c r="D106" s="13"/>
      <c r="E106" s="13"/>
      <c r="F106" s="13"/>
      <c r="G106" s="13"/>
      <c r="H106" s="13"/>
      <c r="I106" s="13"/>
      <c r="J106" s="13"/>
      <c r="K106" s="13"/>
      <c r="L106" s="13"/>
      <c r="M106" s="13"/>
    </row>
    <row r="107" spans="1:13" ht="11.25">
      <c r="A107" s="13"/>
      <c r="B107" s="13"/>
      <c r="C107" s="13"/>
      <c r="D107" s="13"/>
      <c r="E107" s="13"/>
      <c r="F107" s="13"/>
      <c r="G107" s="13"/>
      <c r="H107" s="13"/>
      <c r="I107" s="13"/>
      <c r="J107" s="13"/>
      <c r="K107" s="13"/>
      <c r="L107" s="13"/>
      <c r="M107" s="13"/>
    </row>
    <row r="108" spans="1:13" ht="11.25">
      <c r="A108" s="13"/>
      <c r="B108" s="13"/>
      <c r="C108" s="13"/>
      <c r="D108" s="13"/>
      <c r="E108" s="13"/>
      <c r="F108" s="13"/>
      <c r="G108" s="13"/>
      <c r="H108" s="13"/>
      <c r="I108" s="13"/>
      <c r="J108" s="13"/>
      <c r="K108" s="13"/>
      <c r="L108" s="13"/>
      <c r="M108" s="13"/>
    </row>
    <row r="109" spans="1:13" ht="11.25">
      <c r="A109" s="20" t="s">
        <v>70</v>
      </c>
      <c r="B109" s="13"/>
      <c r="C109" s="13"/>
      <c r="D109" s="13"/>
      <c r="E109" s="13"/>
      <c r="F109" s="13"/>
      <c r="G109" s="13"/>
      <c r="H109" s="13"/>
      <c r="I109" s="13"/>
      <c r="J109" s="13"/>
      <c r="K109" s="13"/>
      <c r="L109" s="13"/>
      <c r="M109" s="13"/>
    </row>
    <row r="110" spans="1:13" ht="11.25">
      <c r="A110" s="13" t="s">
        <v>130</v>
      </c>
      <c r="B110" s="13"/>
      <c r="C110" s="13"/>
      <c r="D110" s="13"/>
      <c r="E110" s="13"/>
      <c r="F110" s="13"/>
      <c r="G110" s="13"/>
      <c r="H110" s="13"/>
      <c r="I110" s="13"/>
      <c r="J110" s="13"/>
      <c r="K110" s="13"/>
      <c r="L110" s="13"/>
      <c r="M110" s="13"/>
    </row>
    <row r="111" spans="1:13" ht="11.25">
      <c r="A111" s="13" t="s">
        <v>285</v>
      </c>
      <c r="B111" s="13"/>
      <c r="C111" s="13"/>
      <c r="D111" s="13"/>
      <c r="E111" s="13"/>
      <c r="F111" s="13"/>
      <c r="G111" s="13"/>
      <c r="H111" s="13"/>
      <c r="I111" s="13"/>
      <c r="J111" s="13"/>
      <c r="K111" s="13"/>
      <c r="L111" s="13"/>
      <c r="M111" s="13"/>
    </row>
    <row r="112" spans="1:13" ht="11.25">
      <c r="A112" s="13"/>
      <c r="B112" s="13"/>
      <c r="C112" s="13" t="s">
        <v>73</v>
      </c>
      <c r="D112" s="13"/>
      <c r="E112" s="13"/>
      <c r="F112" s="13"/>
      <c r="G112" s="13"/>
      <c r="H112" s="13"/>
      <c r="I112" s="13"/>
      <c r="J112" s="13"/>
      <c r="K112" s="13"/>
      <c r="L112" s="13"/>
      <c r="M112" s="13"/>
    </row>
    <row r="113" spans="1:13" ht="12.75">
      <c r="A113" s="171" t="s">
        <v>71</v>
      </c>
      <c r="B113" s="172"/>
      <c r="C113" s="45" t="s">
        <v>368</v>
      </c>
      <c r="D113" s="13"/>
      <c r="E113" s="13"/>
      <c r="F113" s="13"/>
      <c r="G113" s="13"/>
      <c r="H113" s="13"/>
      <c r="I113" s="13"/>
      <c r="J113" s="13"/>
      <c r="K113" s="13"/>
      <c r="L113" s="13"/>
      <c r="M113" s="13"/>
    </row>
    <row r="114" spans="1:13" ht="12.75">
      <c r="A114" s="171" t="s">
        <v>72</v>
      </c>
      <c r="B114" s="172"/>
      <c r="C114" s="45"/>
      <c r="D114" s="44" t="s">
        <v>74</v>
      </c>
      <c r="E114" s="13"/>
      <c r="F114" s="13"/>
      <c r="G114" s="13"/>
      <c r="H114" s="13"/>
      <c r="I114" s="13"/>
      <c r="J114" s="13"/>
      <c r="K114" s="13"/>
      <c r="L114" s="13"/>
      <c r="M114" s="13"/>
    </row>
    <row r="115" spans="1:13" ht="11.25">
      <c r="A115" s="13"/>
      <c r="B115" s="13"/>
      <c r="C115" s="13"/>
      <c r="D115" s="13"/>
      <c r="E115" s="13"/>
      <c r="F115" s="13"/>
      <c r="G115" s="13"/>
      <c r="H115" s="13"/>
      <c r="I115" s="13"/>
      <c r="J115" s="13"/>
      <c r="K115" s="13"/>
      <c r="L115" s="13"/>
      <c r="M115" s="13"/>
    </row>
    <row r="116" spans="1:13" ht="11.25">
      <c r="A116" s="13"/>
      <c r="B116" s="13"/>
      <c r="C116" s="13"/>
      <c r="D116" s="13"/>
      <c r="E116" s="13"/>
      <c r="F116" s="13"/>
      <c r="G116" s="13"/>
      <c r="H116" s="13"/>
      <c r="I116" s="13"/>
      <c r="J116" s="13"/>
      <c r="K116" s="13"/>
      <c r="L116" s="13"/>
      <c r="M116" s="13"/>
    </row>
    <row r="117" spans="1:13" ht="11.25">
      <c r="A117" s="13"/>
      <c r="B117" s="13"/>
      <c r="C117" s="13"/>
      <c r="D117" s="13"/>
      <c r="E117" s="13"/>
      <c r="F117" s="13"/>
      <c r="G117" s="13"/>
      <c r="H117" s="13"/>
      <c r="I117" s="13"/>
      <c r="J117" s="13"/>
      <c r="K117" s="13"/>
      <c r="L117" s="13"/>
      <c r="M117" s="13"/>
    </row>
    <row r="118" spans="1:13" ht="11.25">
      <c r="A118" s="13" t="s">
        <v>145</v>
      </c>
      <c r="B118" s="13"/>
      <c r="C118" s="13"/>
      <c r="D118" s="13"/>
      <c r="E118" s="13"/>
      <c r="F118" s="13"/>
      <c r="G118" s="13"/>
      <c r="H118" s="13"/>
      <c r="I118" s="13"/>
      <c r="J118" s="13"/>
      <c r="K118" s="13"/>
      <c r="L118" s="13"/>
      <c r="M118" s="13"/>
    </row>
    <row r="119" spans="1:13" ht="11.25">
      <c r="A119" s="13" t="s">
        <v>146</v>
      </c>
      <c r="B119" s="13"/>
      <c r="C119" s="13" t="s">
        <v>73</v>
      </c>
      <c r="D119" s="13"/>
      <c r="E119" s="13"/>
      <c r="F119" s="13"/>
      <c r="G119" s="13"/>
      <c r="H119" s="13"/>
      <c r="I119" s="13"/>
      <c r="J119" s="13"/>
      <c r="K119" s="13"/>
      <c r="L119" s="13"/>
      <c r="M119" s="13"/>
    </row>
    <row r="120" spans="1:13" ht="12.75">
      <c r="A120" s="171" t="s">
        <v>147</v>
      </c>
      <c r="B120" s="172"/>
      <c r="C120" s="49" t="s">
        <v>368</v>
      </c>
      <c r="D120" s="13"/>
      <c r="E120" s="13"/>
      <c r="F120" s="13"/>
      <c r="G120" s="13"/>
      <c r="H120" s="13"/>
      <c r="I120" s="13"/>
      <c r="J120" s="13"/>
      <c r="K120" s="13"/>
      <c r="L120" s="13"/>
      <c r="M120" s="13"/>
    </row>
    <row r="121" spans="1:13" ht="12.75">
      <c r="A121" s="171" t="s">
        <v>148</v>
      </c>
      <c r="B121" s="172"/>
      <c r="C121" s="49" t="s">
        <v>368</v>
      </c>
      <c r="D121" s="13"/>
      <c r="E121" s="13"/>
      <c r="F121" s="13"/>
      <c r="G121" s="13"/>
      <c r="H121" s="13"/>
      <c r="I121" s="13"/>
      <c r="J121" s="13"/>
      <c r="K121" s="13"/>
      <c r="L121" s="13"/>
      <c r="M121" s="13"/>
    </row>
    <row r="122" spans="1:13" ht="12.75">
      <c r="A122" s="171" t="s">
        <v>149</v>
      </c>
      <c r="B122" s="172"/>
      <c r="C122" s="49"/>
      <c r="D122" s="13"/>
      <c r="E122" s="13"/>
      <c r="F122" s="13"/>
      <c r="G122" s="13"/>
      <c r="H122" s="13"/>
      <c r="I122" s="13"/>
      <c r="J122" s="13"/>
      <c r="K122" s="13"/>
      <c r="L122" s="13"/>
      <c r="M122" s="13"/>
    </row>
    <row r="123" spans="1:13" ht="12.75">
      <c r="A123" s="171" t="s">
        <v>150</v>
      </c>
      <c r="B123" s="172"/>
      <c r="C123" s="49"/>
      <c r="D123" s="13"/>
      <c r="E123" s="13"/>
      <c r="F123" s="13"/>
      <c r="G123" s="13"/>
      <c r="H123" s="13"/>
      <c r="I123" s="13"/>
      <c r="J123" s="13"/>
      <c r="K123" s="13"/>
      <c r="L123" s="13"/>
      <c r="M123" s="13"/>
    </row>
    <row r="124" spans="1:13" ht="11.25">
      <c r="A124" s="13"/>
      <c r="B124" s="13"/>
      <c r="C124" s="13"/>
      <c r="D124" s="13"/>
      <c r="E124" s="13"/>
      <c r="F124" s="13"/>
      <c r="G124" s="13"/>
      <c r="H124" s="13"/>
      <c r="I124" s="13"/>
      <c r="J124" s="13"/>
      <c r="K124" s="13"/>
      <c r="L124" s="13"/>
      <c r="M124" s="13"/>
    </row>
    <row r="125" spans="1:13" ht="11.25">
      <c r="A125" s="13"/>
      <c r="B125" s="13"/>
      <c r="C125" s="13"/>
      <c r="D125" s="13"/>
      <c r="E125" s="13"/>
      <c r="F125" s="13"/>
      <c r="G125" s="13"/>
      <c r="H125" s="13"/>
      <c r="I125" s="13"/>
      <c r="J125" s="13"/>
      <c r="K125" s="13"/>
      <c r="L125" s="13"/>
      <c r="M125" s="13"/>
    </row>
    <row r="126" spans="1:13" ht="11.25">
      <c r="A126" s="13"/>
      <c r="B126" s="13"/>
      <c r="C126" s="13"/>
      <c r="D126" s="13"/>
      <c r="E126" s="13"/>
      <c r="F126" s="13"/>
      <c r="G126" s="13"/>
      <c r="H126" s="13"/>
      <c r="I126" s="13"/>
      <c r="J126" s="13"/>
      <c r="K126" s="13"/>
      <c r="L126" s="13"/>
      <c r="M126" s="13"/>
    </row>
    <row r="127" spans="1:13" ht="11.25">
      <c r="A127" s="20" t="s">
        <v>75</v>
      </c>
      <c r="B127" s="13"/>
      <c r="C127" s="13"/>
      <c r="D127" s="13"/>
      <c r="E127" s="13"/>
      <c r="F127" s="13"/>
      <c r="G127" s="13"/>
      <c r="H127" s="13"/>
      <c r="I127" s="13"/>
      <c r="J127" s="13"/>
      <c r="K127" s="13"/>
      <c r="L127" s="13"/>
      <c r="M127" s="13"/>
    </row>
    <row r="128" spans="1:13" ht="11.25">
      <c r="A128" s="13" t="s">
        <v>286</v>
      </c>
      <c r="B128" s="13"/>
      <c r="C128" s="13"/>
      <c r="D128" s="13"/>
      <c r="E128" s="13"/>
      <c r="F128" s="13"/>
      <c r="G128" s="13"/>
      <c r="H128" s="13"/>
      <c r="I128" s="13"/>
      <c r="J128" s="13"/>
      <c r="K128" s="13"/>
      <c r="L128" s="13"/>
      <c r="M128" s="13"/>
    </row>
    <row r="129" spans="1:13" ht="11.25">
      <c r="A129" s="13" t="s">
        <v>76</v>
      </c>
      <c r="B129" s="13"/>
      <c r="C129" s="13"/>
      <c r="D129" s="13"/>
      <c r="E129" s="13"/>
      <c r="F129" s="13"/>
      <c r="G129" s="13"/>
      <c r="H129" s="13"/>
      <c r="I129" s="13"/>
      <c r="J129" s="13"/>
      <c r="K129" s="13"/>
      <c r="L129" s="13"/>
      <c r="M129" s="13"/>
    </row>
    <row r="130" spans="1:13" ht="11.25">
      <c r="A130" s="13"/>
      <c r="B130" s="13"/>
      <c r="C130" s="13" t="s">
        <v>73</v>
      </c>
      <c r="D130" s="13"/>
      <c r="E130" s="13"/>
      <c r="F130" s="13"/>
      <c r="G130" s="13"/>
      <c r="H130" s="13"/>
      <c r="I130" s="13"/>
      <c r="J130" s="13"/>
      <c r="K130" s="13"/>
      <c r="L130" s="13"/>
      <c r="M130" s="13"/>
    </row>
    <row r="131" spans="1:13" ht="12.75">
      <c r="A131" s="171" t="s">
        <v>71</v>
      </c>
      <c r="B131" s="172"/>
      <c r="C131" s="45"/>
      <c r="D131" s="44" t="s">
        <v>77</v>
      </c>
      <c r="E131" s="13"/>
      <c r="F131" s="13"/>
      <c r="G131" s="13"/>
      <c r="H131" s="13"/>
      <c r="I131" s="13"/>
      <c r="J131" s="13"/>
      <c r="K131" s="13"/>
      <c r="L131" s="13"/>
      <c r="M131" s="13"/>
    </row>
    <row r="132" spans="1:13" ht="12.75">
      <c r="A132" s="171" t="s">
        <v>72</v>
      </c>
      <c r="B132" s="172"/>
      <c r="C132" s="45" t="s">
        <v>368</v>
      </c>
      <c r="D132" s="13"/>
      <c r="E132" s="13"/>
      <c r="F132" s="13"/>
      <c r="G132" s="13"/>
      <c r="H132" s="13"/>
      <c r="I132" s="13"/>
      <c r="J132" s="13"/>
      <c r="K132" s="13"/>
      <c r="L132" s="13"/>
      <c r="M132" s="13"/>
    </row>
    <row r="133" spans="1:13" ht="11.25">
      <c r="A133" s="13" t="s">
        <v>78</v>
      </c>
      <c r="B133" s="13"/>
      <c r="C133" s="13"/>
      <c r="D133" s="13"/>
      <c r="E133" s="13"/>
      <c r="F133" s="13"/>
      <c r="G133" s="13"/>
      <c r="H133" s="13"/>
      <c r="I133" s="13"/>
      <c r="J133" s="13"/>
      <c r="K133" s="13"/>
      <c r="L133" s="13"/>
      <c r="M133" s="13"/>
    </row>
    <row r="134" spans="1:13" ht="11.25">
      <c r="A134" s="13" t="s">
        <v>79</v>
      </c>
      <c r="B134" s="13"/>
      <c r="C134" s="13"/>
      <c r="D134" s="13"/>
      <c r="E134" s="13"/>
      <c r="F134" s="13"/>
      <c r="G134" s="13"/>
      <c r="H134" s="13"/>
      <c r="I134" s="13"/>
      <c r="J134" s="13"/>
      <c r="K134" s="13"/>
      <c r="L134" s="13"/>
      <c r="M134" s="13"/>
    </row>
    <row r="135" spans="1:13" ht="11.25">
      <c r="A135" s="13"/>
      <c r="B135" s="13"/>
      <c r="C135" s="13"/>
      <c r="D135" s="13"/>
      <c r="E135" s="13"/>
      <c r="F135" s="13"/>
      <c r="G135" s="13"/>
      <c r="H135" s="13"/>
      <c r="I135" s="13"/>
      <c r="J135" s="13"/>
      <c r="K135" s="13"/>
      <c r="L135" s="13"/>
      <c r="M135" s="13"/>
    </row>
    <row r="136" spans="1:13" ht="11.25">
      <c r="A136" s="13"/>
      <c r="B136" s="13"/>
      <c r="C136" s="13"/>
      <c r="D136" s="13"/>
      <c r="E136" s="13"/>
      <c r="F136" s="13"/>
      <c r="G136" s="13"/>
      <c r="H136" s="13"/>
      <c r="I136" s="13"/>
      <c r="J136" s="13"/>
      <c r="K136" s="13"/>
      <c r="L136" s="13"/>
      <c r="M136" s="13"/>
    </row>
    <row r="137" spans="1:13" ht="11.25">
      <c r="A137" s="13"/>
      <c r="B137" s="13"/>
      <c r="C137" s="13"/>
      <c r="D137" s="13"/>
      <c r="E137" s="13"/>
      <c r="F137" s="13"/>
      <c r="G137" s="13"/>
      <c r="H137" s="13"/>
      <c r="I137" s="13"/>
      <c r="J137" s="13"/>
      <c r="K137" s="13"/>
      <c r="L137" s="13"/>
      <c r="M137" s="13"/>
    </row>
    <row r="138" spans="1:13" ht="11.25">
      <c r="A138" s="13" t="s">
        <v>131</v>
      </c>
      <c r="B138" s="13"/>
      <c r="C138" s="13"/>
      <c r="D138" s="13"/>
      <c r="E138" s="13"/>
      <c r="F138" s="13"/>
      <c r="G138" s="13"/>
      <c r="H138" s="13"/>
      <c r="I138" s="13"/>
      <c r="J138" s="13"/>
      <c r="K138" s="13"/>
      <c r="L138" s="13"/>
      <c r="M138" s="13"/>
    </row>
    <row r="139" spans="1:13" ht="11.25">
      <c r="A139" s="13"/>
      <c r="B139" s="13"/>
      <c r="C139" s="13"/>
      <c r="D139" s="13"/>
      <c r="E139" s="13" t="s">
        <v>83</v>
      </c>
      <c r="F139" s="13"/>
      <c r="G139" s="13"/>
      <c r="H139" s="13"/>
      <c r="I139" s="13"/>
      <c r="J139" s="13"/>
      <c r="K139" s="13"/>
      <c r="L139" s="13"/>
      <c r="M139" s="13"/>
    </row>
    <row r="140" spans="1:13" ht="11.25">
      <c r="A140" s="171" t="s">
        <v>80</v>
      </c>
      <c r="B140" s="171"/>
      <c r="C140" s="171"/>
      <c r="D140" s="171"/>
      <c r="E140" s="13"/>
      <c r="F140" s="45"/>
      <c r="G140" s="13"/>
      <c r="H140" s="13"/>
      <c r="I140" s="13"/>
      <c r="J140" s="13"/>
      <c r="K140" s="13"/>
      <c r="L140" s="13"/>
      <c r="M140" s="13"/>
    </row>
    <row r="141" spans="1:13" ht="11.25">
      <c r="A141" s="171" t="s">
        <v>81</v>
      </c>
      <c r="B141" s="171"/>
      <c r="C141" s="171"/>
      <c r="D141" s="171"/>
      <c r="E141" s="13"/>
      <c r="F141" s="45"/>
      <c r="G141" s="13"/>
      <c r="H141" s="13"/>
      <c r="I141" s="13"/>
      <c r="J141" s="13"/>
      <c r="K141" s="13"/>
      <c r="L141" s="13"/>
      <c r="M141" s="13"/>
    </row>
    <row r="142" spans="1:13" ht="11.25">
      <c r="A142" s="171" t="s">
        <v>82</v>
      </c>
      <c r="B142" s="171"/>
      <c r="C142" s="171"/>
      <c r="D142" s="171"/>
      <c r="E142" s="13"/>
      <c r="F142" s="45"/>
      <c r="G142" s="13"/>
      <c r="H142" s="13"/>
      <c r="I142" s="13"/>
      <c r="J142" s="13"/>
      <c r="K142" s="13"/>
      <c r="L142" s="13"/>
      <c r="M142" s="13"/>
    </row>
    <row r="143" spans="1:13" ht="11.25">
      <c r="A143" s="13"/>
      <c r="B143" s="13"/>
      <c r="C143" s="13"/>
      <c r="D143" s="13"/>
      <c r="E143" s="13"/>
      <c r="F143" s="13"/>
      <c r="G143" s="13"/>
      <c r="H143" s="13"/>
      <c r="I143" s="13"/>
      <c r="J143" s="13"/>
      <c r="K143" s="13"/>
      <c r="L143" s="13"/>
      <c r="M143" s="13"/>
    </row>
    <row r="144" spans="1:13" ht="11.25">
      <c r="A144" s="13"/>
      <c r="B144" s="13"/>
      <c r="C144" s="13"/>
      <c r="D144" s="13"/>
      <c r="E144" s="13"/>
      <c r="F144" s="13"/>
      <c r="G144" s="13"/>
      <c r="H144" s="13"/>
      <c r="I144" s="13"/>
      <c r="J144" s="13"/>
      <c r="K144" s="13"/>
      <c r="L144" s="13"/>
      <c r="M144" s="13"/>
    </row>
    <row r="145" spans="1:13" ht="11.25">
      <c r="A145" s="13"/>
      <c r="B145" s="13"/>
      <c r="C145" s="13"/>
      <c r="D145" s="13"/>
      <c r="E145" s="13"/>
      <c r="F145" s="13"/>
      <c r="G145" s="13"/>
      <c r="H145" s="13"/>
      <c r="I145" s="13"/>
      <c r="J145" s="13"/>
      <c r="K145" s="13"/>
      <c r="L145" s="13"/>
      <c r="M145" s="13"/>
    </row>
    <row r="146" spans="1:13" ht="11.25">
      <c r="A146" s="20" t="s">
        <v>84</v>
      </c>
      <c r="B146" s="13"/>
      <c r="C146" s="13"/>
      <c r="D146" s="13"/>
      <c r="E146" s="13"/>
      <c r="F146" s="13"/>
      <c r="G146" s="13"/>
      <c r="H146" s="13"/>
      <c r="I146" s="13"/>
      <c r="J146" s="13"/>
      <c r="K146" s="13"/>
      <c r="L146" s="13"/>
      <c r="M146" s="13"/>
    </row>
    <row r="147" spans="1:13" ht="11.25">
      <c r="A147" s="13" t="s">
        <v>132</v>
      </c>
      <c r="B147" s="13"/>
      <c r="C147" s="13"/>
      <c r="D147" s="13"/>
      <c r="E147" s="13"/>
      <c r="F147" s="13"/>
      <c r="G147" s="13"/>
      <c r="H147" s="13"/>
      <c r="I147" s="13"/>
      <c r="J147" s="13"/>
      <c r="K147" s="13"/>
      <c r="L147" s="13"/>
      <c r="M147" s="13"/>
    </row>
    <row r="148" spans="1:13" ht="11.25">
      <c r="A148" s="13"/>
      <c r="B148" s="13"/>
      <c r="C148" s="13" t="s">
        <v>73</v>
      </c>
      <c r="D148" s="13"/>
      <c r="E148" s="13"/>
      <c r="F148" s="13"/>
      <c r="G148" s="13"/>
      <c r="H148" s="13"/>
      <c r="I148" s="13"/>
      <c r="J148" s="13"/>
      <c r="K148" s="13"/>
      <c r="L148" s="13"/>
      <c r="M148" s="13"/>
    </row>
    <row r="149" spans="1:13" ht="12.75">
      <c r="A149" s="171" t="s">
        <v>71</v>
      </c>
      <c r="B149" s="172"/>
      <c r="C149" s="45" t="s">
        <v>368</v>
      </c>
      <c r="D149" s="13"/>
      <c r="E149" s="13"/>
      <c r="F149" s="13"/>
      <c r="G149" s="13"/>
      <c r="H149" s="13"/>
      <c r="I149" s="13"/>
      <c r="J149" s="13"/>
      <c r="K149" s="13"/>
      <c r="L149" s="13"/>
      <c r="M149" s="13"/>
    </row>
    <row r="150" spans="1:13" ht="12.75">
      <c r="A150" s="171" t="s">
        <v>72</v>
      </c>
      <c r="B150" s="172"/>
      <c r="C150" s="45"/>
      <c r="D150" s="44" t="s">
        <v>85</v>
      </c>
      <c r="E150" s="13"/>
      <c r="F150" s="13"/>
      <c r="G150" s="13"/>
      <c r="H150" s="13"/>
      <c r="I150" s="13"/>
      <c r="J150" s="13"/>
      <c r="K150" s="13"/>
      <c r="L150" s="13"/>
      <c r="M150" s="13"/>
    </row>
    <row r="151" spans="1:13" ht="11.25">
      <c r="A151" s="13"/>
      <c r="B151" s="13"/>
      <c r="C151" s="13"/>
      <c r="D151" s="13"/>
      <c r="E151" s="13"/>
      <c r="F151" s="13"/>
      <c r="G151" s="13"/>
      <c r="H151" s="13"/>
      <c r="I151" s="13"/>
      <c r="J151" s="13"/>
      <c r="K151" s="13"/>
      <c r="L151" s="13"/>
      <c r="M151" s="13"/>
    </row>
    <row r="152" spans="1:13" ht="11.25">
      <c r="A152" s="13"/>
      <c r="B152" s="13"/>
      <c r="C152" s="13"/>
      <c r="D152" s="13"/>
      <c r="E152" s="13"/>
      <c r="F152" s="13"/>
      <c r="G152" s="13"/>
      <c r="H152" s="13"/>
      <c r="I152" s="13"/>
      <c r="J152" s="13"/>
      <c r="K152" s="13"/>
      <c r="L152" s="13"/>
      <c r="M152" s="13"/>
    </row>
    <row r="153" spans="1:13" ht="11.25">
      <c r="A153" s="13"/>
      <c r="B153" s="13"/>
      <c r="C153" s="13"/>
      <c r="D153" s="13"/>
      <c r="E153" s="13"/>
      <c r="F153" s="13"/>
      <c r="G153" s="13"/>
      <c r="H153" s="13"/>
      <c r="I153" s="13"/>
      <c r="J153" s="13"/>
      <c r="K153" s="13"/>
      <c r="L153" s="13"/>
      <c r="M153" s="13"/>
    </row>
    <row r="154" spans="1:13" ht="11.25">
      <c r="A154" s="13" t="s">
        <v>133</v>
      </c>
      <c r="B154" s="13"/>
      <c r="C154" s="13"/>
      <c r="D154" s="13"/>
      <c r="E154" s="13"/>
      <c r="F154" s="13"/>
      <c r="G154" s="13"/>
      <c r="H154" s="13"/>
      <c r="I154" s="13"/>
      <c r="J154" s="13"/>
      <c r="K154" s="13"/>
      <c r="L154" s="13"/>
      <c r="M154" s="13"/>
    </row>
    <row r="155" spans="1:13" ht="11.25">
      <c r="A155" s="13"/>
      <c r="B155" s="13"/>
      <c r="C155" s="13" t="s">
        <v>89</v>
      </c>
      <c r="D155" s="13"/>
      <c r="E155" s="13"/>
      <c r="F155" s="13"/>
      <c r="G155" s="13"/>
      <c r="H155" s="13"/>
      <c r="I155" s="13"/>
      <c r="J155" s="13"/>
      <c r="K155" s="13"/>
      <c r="L155" s="13"/>
      <c r="M155" s="13"/>
    </row>
    <row r="156" spans="1:13" ht="12.75">
      <c r="A156" s="171" t="s">
        <v>86</v>
      </c>
      <c r="B156" s="172"/>
      <c r="C156" s="45"/>
      <c r="D156" s="13"/>
      <c r="E156" s="13"/>
      <c r="F156" s="13"/>
      <c r="G156" s="13"/>
      <c r="H156" s="13"/>
      <c r="I156" s="13"/>
      <c r="J156" s="13"/>
      <c r="K156" s="13"/>
      <c r="L156" s="13"/>
      <c r="M156" s="13"/>
    </row>
    <row r="157" spans="1:13" ht="12.75">
      <c r="A157" s="171" t="s">
        <v>87</v>
      </c>
      <c r="B157" s="172"/>
      <c r="C157" s="45"/>
      <c r="D157" s="13"/>
      <c r="E157" s="13"/>
      <c r="F157" s="13"/>
      <c r="G157" s="13"/>
      <c r="H157" s="13"/>
      <c r="I157" s="13"/>
      <c r="J157" s="13"/>
      <c r="K157" s="13"/>
      <c r="L157" s="13"/>
      <c r="M157" s="13"/>
    </row>
    <row r="158" spans="1:13" ht="12.75">
      <c r="A158" s="171" t="s">
        <v>88</v>
      </c>
      <c r="B158" s="172"/>
      <c r="C158" s="45" t="s">
        <v>368</v>
      </c>
      <c r="D158" s="13"/>
      <c r="E158" s="13"/>
      <c r="F158" s="13"/>
      <c r="G158" s="13"/>
      <c r="H158" s="13"/>
      <c r="I158" s="13"/>
      <c r="J158" s="13"/>
      <c r="K158" s="13"/>
      <c r="L158" s="13"/>
      <c r="M158" s="13"/>
    </row>
    <row r="159" spans="1:13" ht="11.25">
      <c r="A159" s="13"/>
      <c r="B159" s="13"/>
      <c r="C159" s="13"/>
      <c r="D159" s="13"/>
      <c r="E159" s="13"/>
      <c r="F159" s="13"/>
      <c r="G159" s="13"/>
      <c r="H159" s="13"/>
      <c r="I159" s="13"/>
      <c r="J159" s="13"/>
      <c r="K159" s="13"/>
      <c r="L159" s="13"/>
      <c r="M159" s="13"/>
    </row>
    <row r="160" spans="1:13" ht="11.25">
      <c r="A160" s="13"/>
      <c r="B160" s="13"/>
      <c r="C160" s="13"/>
      <c r="D160" s="13"/>
      <c r="E160" s="13"/>
      <c r="F160" s="13"/>
      <c r="G160" s="13"/>
      <c r="H160" s="13"/>
      <c r="I160" s="13"/>
      <c r="J160" s="13"/>
      <c r="K160" s="13"/>
      <c r="L160" s="13"/>
      <c r="M160" s="13"/>
    </row>
    <row r="161" spans="1:13" ht="11.25">
      <c r="A161" s="13"/>
      <c r="B161" s="13"/>
      <c r="C161" s="13"/>
      <c r="D161" s="13"/>
      <c r="E161" s="13"/>
      <c r="F161" s="13"/>
      <c r="G161" s="13"/>
      <c r="H161" s="13"/>
      <c r="I161" s="13"/>
      <c r="J161" s="13"/>
      <c r="K161" s="13"/>
      <c r="L161" s="13"/>
      <c r="M161" s="13"/>
    </row>
    <row r="162" spans="1:13" ht="11.25">
      <c r="A162" s="20" t="s">
        <v>90</v>
      </c>
      <c r="B162" s="13"/>
      <c r="C162" s="13"/>
      <c r="D162" s="13"/>
      <c r="E162" s="13"/>
      <c r="F162" s="13"/>
      <c r="G162" s="13"/>
      <c r="H162" s="13"/>
      <c r="I162" s="13"/>
      <c r="J162" s="13"/>
      <c r="K162" s="13"/>
      <c r="L162" s="13"/>
      <c r="M162" s="13"/>
    </row>
    <row r="163" spans="1:13" ht="11.25">
      <c r="A163" s="13" t="s">
        <v>287</v>
      </c>
      <c r="B163" s="13"/>
      <c r="C163" s="13"/>
      <c r="D163" s="13"/>
      <c r="E163" s="13"/>
      <c r="F163" s="13"/>
      <c r="G163" s="13"/>
      <c r="H163" s="13"/>
      <c r="I163" s="13"/>
      <c r="J163" s="13"/>
      <c r="K163" s="13"/>
      <c r="L163" s="13"/>
      <c r="M163" s="13"/>
    </row>
    <row r="164" spans="1:13" ht="11.25">
      <c r="A164" s="13"/>
      <c r="B164" s="13"/>
      <c r="C164" s="13" t="s">
        <v>73</v>
      </c>
      <c r="D164" s="13"/>
      <c r="E164" s="13"/>
      <c r="F164" s="13"/>
      <c r="G164" s="13"/>
      <c r="H164" s="13"/>
      <c r="I164" s="13"/>
      <c r="J164" s="13"/>
      <c r="K164" s="13"/>
      <c r="L164" s="13"/>
      <c r="M164" s="13"/>
    </row>
    <row r="165" spans="1:13" ht="12.75">
      <c r="A165" s="171" t="s">
        <v>71</v>
      </c>
      <c r="B165" s="172"/>
      <c r="C165" s="45" t="s">
        <v>368</v>
      </c>
      <c r="D165" s="13"/>
      <c r="E165" s="13"/>
      <c r="F165" s="13"/>
      <c r="G165" s="13"/>
      <c r="H165" s="13"/>
      <c r="I165" s="13"/>
      <c r="J165" s="13"/>
      <c r="K165" s="13"/>
      <c r="L165" s="13"/>
      <c r="M165" s="13"/>
    </row>
    <row r="166" spans="1:13" ht="12.75">
      <c r="A166" s="171" t="s">
        <v>72</v>
      </c>
      <c r="B166" s="172"/>
      <c r="C166" s="45"/>
      <c r="D166" s="13"/>
      <c r="E166" s="13"/>
      <c r="F166" s="13"/>
      <c r="G166" s="13"/>
      <c r="H166" s="13"/>
      <c r="I166" s="13"/>
      <c r="J166" s="13"/>
      <c r="K166" s="13"/>
      <c r="L166" s="13"/>
      <c r="M166" s="13"/>
    </row>
    <row r="167" spans="1:13" ht="11.25">
      <c r="A167" s="13"/>
      <c r="B167" s="13"/>
      <c r="C167" s="13"/>
      <c r="D167" s="13"/>
      <c r="E167" s="13"/>
      <c r="F167" s="13"/>
      <c r="G167" s="13"/>
      <c r="H167" s="13"/>
      <c r="I167" s="13"/>
      <c r="J167" s="13"/>
      <c r="K167" s="13"/>
      <c r="L167" s="13"/>
      <c r="M167" s="13"/>
    </row>
    <row r="168" spans="1:13" ht="11.25">
      <c r="A168" s="13" t="s">
        <v>288</v>
      </c>
      <c r="B168" s="13"/>
      <c r="C168" s="13"/>
      <c r="D168" s="13"/>
      <c r="E168" s="13"/>
      <c r="F168" s="13"/>
      <c r="G168" s="13"/>
      <c r="H168" s="13"/>
      <c r="I168" s="13"/>
      <c r="J168" s="13"/>
      <c r="K168" s="13"/>
      <c r="L168" s="13"/>
      <c r="M168" s="13"/>
    </row>
    <row r="169" spans="1:13" ht="11.25">
      <c r="A169" s="13"/>
      <c r="B169" s="13"/>
      <c r="C169" s="78">
        <v>0</v>
      </c>
      <c r="D169" s="13" t="s">
        <v>165</v>
      </c>
      <c r="E169" s="13"/>
      <c r="F169" s="13"/>
      <c r="G169" s="13"/>
      <c r="H169" s="13"/>
      <c r="I169" s="13"/>
      <c r="J169" s="13"/>
      <c r="K169" s="13"/>
      <c r="L169" s="13"/>
      <c r="M169" s="13"/>
    </row>
    <row r="170" spans="1:13" ht="11.25">
      <c r="A170" s="13"/>
      <c r="B170" s="13"/>
      <c r="C170" s="13"/>
      <c r="D170" s="13"/>
      <c r="E170" s="13"/>
      <c r="F170" s="13"/>
      <c r="G170" s="13"/>
      <c r="H170" s="13"/>
      <c r="I170" s="13"/>
      <c r="J170" s="13"/>
      <c r="K170" s="13"/>
      <c r="L170" s="13"/>
      <c r="M170" s="13"/>
    </row>
    <row r="171" spans="1:13" ht="11.25">
      <c r="A171" s="13"/>
      <c r="B171" s="13"/>
      <c r="C171" s="13"/>
      <c r="D171" s="13"/>
      <c r="E171" s="13"/>
      <c r="F171" s="13"/>
      <c r="G171" s="13"/>
      <c r="H171" s="13"/>
      <c r="I171" s="13"/>
      <c r="J171" s="13"/>
      <c r="K171" s="13"/>
      <c r="L171" s="13"/>
      <c r="M171" s="13"/>
    </row>
    <row r="172" spans="1:13" ht="11.25">
      <c r="A172" s="13"/>
      <c r="B172" s="13"/>
      <c r="C172" s="13"/>
      <c r="D172" s="13"/>
      <c r="E172" s="13"/>
      <c r="F172" s="13"/>
      <c r="G172" s="13"/>
      <c r="H172" s="13"/>
      <c r="I172" s="13"/>
      <c r="J172" s="13"/>
      <c r="K172" s="13"/>
      <c r="L172" s="13"/>
      <c r="M172" s="13"/>
    </row>
    <row r="173" spans="1:13" ht="11.25">
      <c r="A173" s="20" t="s">
        <v>91</v>
      </c>
      <c r="B173" s="13"/>
      <c r="C173" s="13"/>
      <c r="D173" s="13"/>
      <c r="E173" s="13"/>
      <c r="F173" s="13"/>
      <c r="G173" s="13"/>
      <c r="H173" s="13"/>
      <c r="I173" s="13"/>
      <c r="J173" s="13"/>
      <c r="K173" s="13"/>
      <c r="L173" s="13"/>
      <c r="M173" s="13"/>
    </row>
    <row r="174" spans="1:13" ht="11.25">
      <c r="A174" s="13"/>
      <c r="B174" s="173"/>
      <c r="C174" s="174"/>
      <c r="D174" s="174"/>
      <c r="E174" s="174"/>
      <c r="F174" s="174"/>
      <c r="G174" s="174"/>
      <c r="H174" s="175"/>
      <c r="I174" s="13"/>
      <c r="J174" s="13"/>
      <c r="K174" s="13"/>
      <c r="L174" s="13"/>
      <c r="M174" s="13"/>
    </row>
    <row r="175" spans="1:13" ht="11.25">
      <c r="A175" s="13"/>
      <c r="B175" s="176"/>
      <c r="C175" s="177"/>
      <c r="D175" s="177"/>
      <c r="E175" s="177"/>
      <c r="F175" s="177"/>
      <c r="G175" s="177"/>
      <c r="H175" s="178"/>
      <c r="I175" s="13"/>
      <c r="J175" s="13"/>
      <c r="K175" s="13"/>
      <c r="L175" s="13"/>
      <c r="M175" s="13"/>
    </row>
    <row r="176" spans="1:13" ht="11.25">
      <c r="A176" s="13"/>
      <c r="B176" s="176"/>
      <c r="C176" s="177"/>
      <c r="D176" s="177"/>
      <c r="E176" s="177"/>
      <c r="F176" s="177"/>
      <c r="G176" s="177"/>
      <c r="H176" s="178"/>
      <c r="I176" s="13"/>
      <c r="J176" s="13"/>
      <c r="K176" s="13"/>
      <c r="L176" s="13"/>
      <c r="M176" s="13"/>
    </row>
    <row r="177" spans="1:13" ht="11.25">
      <c r="A177" s="13"/>
      <c r="B177" s="179"/>
      <c r="C177" s="180"/>
      <c r="D177" s="180"/>
      <c r="E177" s="180"/>
      <c r="F177" s="180"/>
      <c r="G177" s="180"/>
      <c r="H177" s="181"/>
      <c r="I177" s="13"/>
      <c r="J177" s="13"/>
      <c r="K177" s="13"/>
      <c r="L177" s="13"/>
      <c r="M177" s="13"/>
    </row>
    <row r="178" spans="1:13" ht="11.25">
      <c r="A178" s="13"/>
      <c r="B178" s="13"/>
      <c r="C178" s="13"/>
      <c r="D178" s="13"/>
      <c r="E178" s="13"/>
      <c r="F178" s="13"/>
      <c r="G178" s="13"/>
      <c r="H178" s="13"/>
      <c r="I178" s="13"/>
      <c r="J178" s="13"/>
      <c r="K178" s="13"/>
      <c r="L178" s="13"/>
      <c r="M178" s="13"/>
    </row>
    <row r="179" spans="1:13" ht="11.25">
      <c r="A179" s="13"/>
      <c r="B179" s="13"/>
      <c r="C179" s="13"/>
      <c r="D179" s="13"/>
      <c r="E179" s="13"/>
      <c r="F179" s="13"/>
      <c r="G179" s="13"/>
      <c r="H179" s="13"/>
      <c r="I179" s="13"/>
      <c r="J179" s="13"/>
      <c r="K179" s="13"/>
      <c r="L179" s="13"/>
      <c r="M179" s="13"/>
    </row>
  </sheetData>
  <sheetProtection password="CB1B" sheet="1" objects="1" scenarios="1"/>
  <mergeCells count="41">
    <mergeCell ref="C6:C7"/>
    <mergeCell ref="H6:H7"/>
    <mergeCell ref="L6:L7"/>
    <mergeCell ref="K6:K7"/>
    <mergeCell ref="J6:J7"/>
    <mergeCell ref="I6:I7"/>
    <mergeCell ref="I39:I40"/>
    <mergeCell ref="F39:F40"/>
    <mergeCell ref="H39:H40"/>
    <mergeCell ref="G39:G40"/>
    <mergeCell ref="E6:E7"/>
    <mergeCell ref="D6:D7"/>
    <mergeCell ref="L39:L40"/>
    <mergeCell ref="A131:B131"/>
    <mergeCell ref="A132:B132"/>
    <mergeCell ref="A140:D140"/>
    <mergeCell ref="A141:D141"/>
    <mergeCell ref="D39:D40"/>
    <mergeCell ref="C39:C40"/>
    <mergeCell ref="J39:J40"/>
    <mergeCell ref="K39:K40"/>
    <mergeCell ref="E39:E40"/>
    <mergeCell ref="A142:D142"/>
    <mergeCell ref="A149:B149"/>
    <mergeCell ref="B174:H177"/>
    <mergeCell ref="A150:B150"/>
    <mergeCell ref="A156:B156"/>
    <mergeCell ref="A157:B157"/>
    <mergeCell ref="A158:B158"/>
    <mergeCell ref="A165:B165"/>
    <mergeCell ref="A166:B166"/>
    <mergeCell ref="J5:K5"/>
    <mergeCell ref="J38:K38"/>
    <mergeCell ref="A122:B122"/>
    <mergeCell ref="A123:B123"/>
    <mergeCell ref="A113:B113"/>
    <mergeCell ref="A114:B114"/>
    <mergeCell ref="A120:B120"/>
    <mergeCell ref="A121:B121"/>
    <mergeCell ref="F6:F7"/>
    <mergeCell ref="G6:G7"/>
  </mergeCells>
  <hyperlinks>
    <hyperlink ref="D114" location="revision!C131" display="(skip to part C)"/>
    <hyperlink ref="D131" location="revision!C149" display="(skip to part D)"/>
    <hyperlink ref="D150" location="revision!C165" display="(skip to part E)"/>
  </hyperlinks>
  <printOptions horizontalCentered="1"/>
  <pageMargins left="0.25" right="0.25" top="1" bottom="1" header="0.5" footer="0.5"/>
  <pageSetup horizontalDpi="600" verticalDpi="600" orientation="landscape" r:id="rId1"/>
  <headerFooter alignWithMargins="0">
    <oddHeader>&amp;C&amp;"Times New Roman,Bold"&amp;14HEDS Freshmen Financial Aid Survey</oddHeader>
    <oddFooter>&amp;L&amp;A&amp;RPage &amp;P/&amp;N</oddFooter>
  </headerFooter>
  <rowBreaks count="5" manualBreakCount="5">
    <brk id="34" max="13" man="1"/>
    <brk id="67" max="13" man="1"/>
    <brk id="107" max="13" man="1"/>
    <brk id="125" max="13" man="1"/>
    <brk id="160" max="13" man="1"/>
  </rowBreaks>
</worksheet>
</file>

<file path=xl/worksheets/sheet7.xml><?xml version="1.0" encoding="utf-8"?>
<worksheet xmlns="http://schemas.openxmlformats.org/spreadsheetml/2006/main" xmlns:r="http://schemas.openxmlformats.org/officeDocument/2006/relationships">
  <dimension ref="A1:M179"/>
  <sheetViews>
    <sheetView zoomScalePageLayoutView="0" workbookViewId="0" topLeftCell="A1">
      <selection activeCell="A2" sqref="A2"/>
    </sheetView>
  </sheetViews>
  <sheetFormatPr defaultColWidth="9.140625" defaultRowHeight="12.75"/>
  <cols>
    <col min="1" max="1" width="39.7109375" style="1" customWidth="1"/>
    <col min="2" max="2" width="5.7109375" style="1" customWidth="1"/>
    <col min="3" max="3" width="9.140625" style="1" customWidth="1"/>
    <col min="4" max="4" width="9.8515625" style="1" customWidth="1"/>
    <col min="5" max="5" width="1.28515625" style="1" customWidth="1"/>
    <col min="6" max="7" width="12.140625" style="1" customWidth="1"/>
    <col min="8" max="8" width="14.140625" style="1" customWidth="1"/>
    <col min="9" max="9" width="1.28515625" style="1" customWidth="1"/>
    <col min="10" max="10" width="10.140625" style="1" customWidth="1"/>
    <col min="11" max="11" width="9.421875" style="1" customWidth="1"/>
    <col min="12" max="12" width="10.8515625" style="1" customWidth="1"/>
    <col min="13" max="16384" width="9.140625" style="1" customWidth="1"/>
  </cols>
  <sheetData>
    <row r="1" spans="1:13" ht="12.75">
      <c r="A1" s="57" t="str">
        <f>IF(LEN(General!A1)&gt;0,General!A1,"")</f>
        <v>Kenyon College</v>
      </c>
      <c r="B1" s="13"/>
      <c r="C1" s="13"/>
      <c r="D1" s="13"/>
      <c r="E1" s="13"/>
      <c r="F1" s="13"/>
      <c r="G1" s="13"/>
      <c r="H1" s="13"/>
      <c r="I1" s="13"/>
      <c r="J1" s="13"/>
      <c r="K1" s="13"/>
      <c r="L1" s="13"/>
      <c r="M1" s="13"/>
    </row>
    <row r="2" spans="1:13" ht="11.25">
      <c r="A2" s="13"/>
      <c r="B2" s="13"/>
      <c r="C2" s="13"/>
      <c r="D2" s="13"/>
      <c r="E2" s="13"/>
      <c r="F2" s="13"/>
      <c r="G2" s="13"/>
      <c r="H2" s="13"/>
      <c r="I2" s="13"/>
      <c r="J2" s="13"/>
      <c r="K2" s="13"/>
      <c r="L2" s="13"/>
      <c r="M2" s="13"/>
    </row>
    <row r="3" spans="1:13" ht="12.75">
      <c r="A3" s="57" t="s">
        <v>136</v>
      </c>
      <c r="B3" s="13"/>
      <c r="C3" s="13"/>
      <c r="D3" s="13"/>
      <c r="E3" s="13"/>
      <c r="F3" s="13"/>
      <c r="G3" s="13"/>
      <c r="H3" s="13"/>
      <c r="I3" s="13"/>
      <c r="J3" s="13"/>
      <c r="K3" s="13"/>
      <c r="L3" s="13"/>
      <c r="M3" s="13"/>
    </row>
    <row r="4" spans="1:13" ht="12" thickBot="1">
      <c r="A4" s="20"/>
      <c r="B4" s="13"/>
      <c r="C4" s="13"/>
      <c r="D4" s="13"/>
      <c r="E4" s="13"/>
      <c r="F4" s="20" t="s">
        <v>173</v>
      </c>
      <c r="G4" s="13"/>
      <c r="H4" s="13"/>
      <c r="I4" s="13"/>
      <c r="J4" s="20" t="s">
        <v>174</v>
      </c>
      <c r="K4" s="13"/>
      <c r="L4" s="13"/>
      <c r="M4" s="13"/>
    </row>
    <row r="5" spans="1:13" ht="12.75" thickTop="1">
      <c r="A5" s="2"/>
      <c r="B5" s="3"/>
      <c r="C5" s="3"/>
      <c r="D5" s="3"/>
      <c r="E5" s="3"/>
      <c r="F5" s="3" t="s">
        <v>151</v>
      </c>
      <c r="G5" s="3" t="s">
        <v>151</v>
      </c>
      <c r="H5" s="3" t="s">
        <v>152</v>
      </c>
      <c r="I5" s="3"/>
      <c r="J5" s="163" t="s">
        <v>156</v>
      </c>
      <c r="K5" s="164"/>
      <c r="L5" s="4"/>
      <c r="M5" s="13"/>
    </row>
    <row r="6" spans="1:13" ht="12">
      <c r="A6" s="5"/>
      <c r="B6" s="6"/>
      <c r="C6" s="165" t="s">
        <v>175</v>
      </c>
      <c r="D6" s="165" t="s">
        <v>178</v>
      </c>
      <c r="E6" s="167"/>
      <c r="F6" s="165" t="s">
        <v>162</v>
      </c>
      <c r="G6" s="167" t="s">
        <v>172</v>
      </c>
      <c r="H6" s="165" t="s">
        <v>162</v>
      </c>
      <c r="I6" s="167"/>
      <c r="J6" s="167" t="s">
        <v>32</v>
      </c>
      <c r="K6" s="167" t="s">
        <v>33</v>
      </c>
      <c r="L6" s="169" t="s">
        <v>176</v>
      </c>
      <c r="M6" s="13"/>
    </row>
    <row r="7" spans="1:13" ht="12">
      <c r="A7" s="5"/>
      <c r="B7" s="6"/>
      <c r="C7" s="166"/>
      <c r="D7" s="166"/>
      <c r="E7" s="168"/>
      <c r="F7" s="166"/>
      <c r="G7" s="168"/>
      <c r="H7" s="166"/>
      <c r="I7" s="168"/>
      <c r="J7" s="168"/>
      <c r="K7" s="168"/>
      <c r="L7" s="170"/>
      <c r="M7" s="13"/>
    </row>
    <row r="8" spans="1:13" ht="12">
      <c r="A8" s="5"/>
      <c r="B8" s="6" t="s">
        <v>31</v>
      </c>
      <c r="C8" s="22" t="s">
        <v>41</v>
      </c>
      <c r="D8" s="22" t="s">
        <v>42</v>
      </c>
      <c r="E8" s="22"/>
      <c r="F8" s="22" t="s">
        <v>43</v>
      </c>
      <c r="G8" s="22" t="s">
        <v>44</v>
      </c>
      <c r="H8" s="22" t="s">
        <v>45</v>
      </c>
      <c r="I8" s="22"/>
      <c r="J8" s="22" t="s">
        <v>46</v>
      </c>
      <c r="K8" s="22" t="s">
        <v>47</v>
      </c>
      <c r="L8" s="23" t="s">
        <v>48</v>
      </c>
      <c r="M8" s="13"/>
    </row>
    <row r="9" spans="1:13" ht="12">
      <c r="A9" s="80" t="s">
        <v>26</v>
      </c>
      <c r="B9" s="8"/>
      <c r="C9" s="9"/>
      <c r="D9" s="9"/>
      <c r="E9" s="9"/>
      <c r="F9" s="9"/>
      <c r="G9" s="9"/>
      <c r="H9" s="9"/>
      <c r="I9" s="9"/>
      <c r="J9" s="9"/>
      <c r="K9" s="9"/>
      <c r="L9" s="10"/>
      <c r="M9" s="13"/>
    </row>
    <row r="10" spans="1:13" ht="12">
      <c r="A10" s="11" t="s">
        <v>27</v>
      </c>
      <c r="B10" s="8"/>
      <c r="C10" s="9"/>
      <c r="D10" s="9"/>
      <c r="E10" s="9"/>
      <c r="F10" s="9"/>
      <c r="G10" s="9"/>
      <c r="H10" s="9"/>
      <c r="I10" s="9"/>
      <c r="J10" s="9"/>
      <c r="K10" s="9"/>
      <c r="L10" s="10"/>
      <c r="M10" s="13"/>
    </row>
    <row r="11" spans="1:13" ht="12">
      <c r="A11" s="12" t="s">
        <v>29</v>
      </c>
      <c r="B11" s="8">
        <v>1</v>
      </c>
      <c r="C11" s="58">
        <v>470</v>
      </c>
      <c r="D11" s="59"/>
      <c r="E11" s="59"/>
      <c r="F11" s="59"/>
      <c r="G11" s="59"/>
      <c r="H11" s="59"/>
      <c r="I11" s="59"/>
      <c r="J11" s="59"/>
      <c r="K11" s="59"/>
      <c r="L11" s="60"/>
      <c r="M11" s="13"/>
    </row>
    <row r="12" spans="1:13" ht="12">
      <c r="A12" s="12" t="s">
        <v>115</v>
      </c>
      <c r="B12" s="8">
        <v>2</v>
      </c>
      <c r="C12" s="58">
        <v>173</v>
      </c>
      <c r="D12" s="59"/>
      <c r="E12" s="59"/>
      <c r="F12" s="61">
        <v>1030900</v>
      </c>
      <c r="G12" s="61"/>
      <c r="H12" s="61">
        <v>97304</v>
      </c>
      <c r="I12" s="59"/>
      <c r="J12" s="61">
        <v>10500</v>
      </c>
      <c r="K12" s="61"/>
      <c r="L12" s="63">
        <v>1138704</v>
      </c>
      <c r="M12" s="13"/>
    </row>
    <row r="13" spans="1:13" ht="12">
      <c r="A13" s="11" t="s">
        <v>28</v>
      </c>
      <c r="B13" s="8"/>
      <c r="C13" s="59"/>
      <c r="D13" s="59"/>
      <c r="E13" s="59"/>
      <c r="F13" s="62"/>
      <c r="G13" s="62"/>
      <c r="H13" s="62"/>
      <c r="I13" s="59"/>
      <c r="J13" s="62"/>
      <c r="K13" s="62"/>
      <c r="L13" s="64"/>
      <c r="M13" s="13"/>
    </row>
    <row r="14" spans="1:13" ht="12">
      <c r="A14" s="12" t="s">
        <v>29</v>
      </c>
      <c r="B14" s="8">
        <v>3</v>
      </c>
      <c r="C14" s="58">
        <v>110</v>
      </c>
      <c r="D14" s="59"/>
      <c r="E14" s="59"/>
      <c r="F14" s="62"/>
      <c r="G14" s="62"/>
      <c r="H14" s="62"/>
      <c r="I14" s="59"/>
      <c r="J14" s="62"/>
      <c r="K14" s="62"/>
      <c r="L14" s="64"/>
      <c r="M14" s="13"/>
    </row>
    <row r="15" spans="1:13" ht="12">
      <c r="A15" s="12" t="s">
        <v>115</v>
      </c>
      <c r="B15" s="8">
        <v>4</v>
      </c>
      <c r="C15" s="58">
        <v>124</v>
      </c>
      <c r="D15" s="59"/>
      <c r="E15" s="59"/>
      <c r="F15" s="61">
        <v>760600</v>
      </c>
      <c r="G15" s="61"/>
      <c r="H15" s="61">
        <v>87453</v>
      </c>
      <c r="I15" s="59"/>
      <c r="J15" s="61">
        <v>36683</v>
      </c>
      <c r="K15" s="61"/>
      <c r="L15" s="63">
        <v>884736</v>
      </c>
      <c r="M15" s="13"/>
    </row>
    <row r="16" spans="1:13" ht="12">
      <c r="A16" s="7" t="s">
        <v>30</v>
      </c>
      <c r="B16" s="8">
        <v>5</v>
      </c>
      <c r="C16" s="65">
        <v>877</v>
      </c>
      <c r="D16" s="66"/>
      <c r="E16" s="66"/>
      <c r="F16" s="67">
        <v>1791500</v>
      </c>
      <c r="G16" s="67"/>
      <c r="H16" s="67">
        <v>184757</v>
      </c>
      <c r="I16" s="66"/>
      <c r="J16" s="67">
        <v>47183</v>
      </c>
      <c r="K16" s="67"/>
      <c r="L16" s="69">
        <v>2023440</v>
      </c>
      <c r="M16" s="13"/>
    </row>
    <row r="17" spans="1:13" ht="12">
      <c r="A17" s="5"/>
      <c r="B17" s="8"/>
      <c r="C17" s="59"/>
      <c r="D17" s="59"/>
      <c r="E17" s="59"/>
      <c r="F17" s="62"/>
      <c r="G17" s="62"/>
      <c r="H17" s="62"/>
      <c r="I17" s="59"/>
      <c r="J17" s="62"/>
      <c r="K17" s="62"/>
      <c r="L17" s="64"/>
      <c r="M17" s="13"/>
    </row>
    <row r="18" spans="1:13" ht="12">
      <c r="A18" s="80" t="s">
        <v>166</v>
      </c>
      <c r="B18" s="8"/>
      <c r="C18" s="59"/>
      <c r="D18" s="59"/>
      <c r="E18" s="59"/>
      <c r="F18" s="62"/>
      <c r="G18" s="62"/>
      <c r="H18" s="62"/>
      <c r="I18" s="59"/>
      <c r="J18" s="62"/>
      <c r="K18" s="62"/>
      <c r="L18" s="64"/>
      <c r="M18" s="13"/>
    </row>
    <row r="19" spans="1:13" ht="12">
      <c r="A19" s="79" t="s">
        <v>204</v>
      </c>
      <c r="B19" s="8">
        <v>6</v>
      </c>
      <c r="C19" s="58"/>
      <c r="D19" s="61"/>
      <c r="E19" s="59"/>
      <c r="F19" s="62"/>
      <c r="G19" s="62"/>
      <c r="H19" s="62"/>
      <c r="I19" s="59"/>
      <c r="J19" s="62"/>
      <c r="K19" s="62"/>
      <c r="L19" s="64"/>
      <c r="M19" s="13"/>
    </row>
    <row r="20" spans="1:13" ht="12">
      <c r="A20" s="80"/>
      <c r="B20" s="8"/>
      <c r="C20" s="59"/>
      <c r="D20" s="59"/>
      <c r="E20" s="59"/>
      <c r="F20" s="62"/>
      <c r="G20" s="62"/>
      <c r="H20" s="62"/>
      <c r="I20" s="59"/>
      <c r="J20" s="62"/>
      <c r="K20" s="62"/>
      <c r="L20" s="64"/>
      <c r="M20" s="13"/>
    </row>
    <row r="21" spans="1:13" ht="12">
      <c r="A21" s="7" t="s">
        <v>163</v>
      </c>
      <c r="B21" s="8"/>
      <c r="C21" s="59"/>
      <c r="D21" s="59"/>
      <c r="E21" s="59"/>
      <c r="F21" s="62"/>
      <c r="G21" s="62"/>
      <c r="H21" s="62"/>
      <c r="I21" s="59"/>
      <c r="J21" s="62"/>
      <c r="K21" s="62"/>
      <c r="L21" s="64"/>
      <c r="M21" s="13"/>
    </row>
    <row r="22" spans="1:13" ht="12">
      <c r="A22" s="11" t="s">
        <v>153</v>
      </c>
      <c r="B22" s="8">
        <v>7</v>
      </c>
      <c r="C22" s="58">
        <v>103</v>
      </c>
      <c r="D22" s="61">
        <v>725428</v>
      </c>
      <c r="E22" s="59"/>
      <c r="F22" s="61">
        <v>641049</v>
      </c>
      <c r="G22" s="61"/>
      <c r="H22" s="61">
        <v>37405</v>
      </c>
      <c r="I22" s="59"/>
      <c r="J22" s="61">
        <v>129907</v>
      </c>
      <c r="K22" s="61">
        <v>41725</v>
      </c>
      <c r="L22" s="63">
        <v>850086</v>
      </c>
      <c r="M22" s="13"/>
    </row>
    <row r="23" spans="1:13" ht="12">
      <c r="A23" s="11" t="s">
        <v>154</v>
      </c>
      <c r="B23" s="8">
        <v>8</v>
      </c>
      <c r="C23" s="58">
        <v>123</v>
      </c>
      <c r="D23" s="61">
        <v>2044140</v>
      </c>
      <c r="E23" s="59"/>
      <c r="F23" s="61">
        <v>1615299</v>
      </c>
      <c r="G23" s="61"/>
      <c r="H23" s="61">
        <v>52661</v>
      </c>
      <c r="I23" s="59"/>
      <c r="J23" s="61">
        <v>259297</v>
      </c>
      <c r="K23" s="61">
        <v>113125</v>
      </c>
      <c r="L23" s="63">
        <v>2040382</v>
      </c>
      <c r="M23" s="13"/>
    </row>
    <row r="24" spans="1:13" ht="12">
      <c r="A24" s="11" t="s">
        <v>155</v>
      </c>
      <c r="B24" s="8">
        <v>9</v>
      </c>
      <c r="C24" s="58">
        <v>283</v>
      </c>
      <c r="D24" s="61">
        <v>9017946</v>
      </c>
      <c r="E24" s="59"/>
      <c r="F24" s="61">
        <v>7607799</v>
      </c>
      <c r="G24" s="61"/>
      <c r="H24" s="61">
        <v>424883</v>
      </c>
      <c r="I24" s="59"/>
      <c r="J24" s="61">
        <v>558386</v>
      </c>
      <c r="K24" s="61">
        <v>245200</v>
      </c>
      <c r="L24" s="63">
        <v>8836268</v>
      </c>
      <c r="M24" s="13"/>
    </row>
    <row r="25" spans="1:13" ht="12">
      <c r="A25" s="7" t="s">
        <v>30</v>
      </c>
      <c r="B25" s="8">
        <v>10</v>
      </c>
      <c r="C25" s="65">
        <v>509</v>
      </c>
      <c r="D25" s="67">
        <v>11787514</v>
      </c>
      <c r="E25" s="66"/>
      <c r="F25" s="67">
        <v>9864147</v>
      </c>
      <c r="G25" s="67"/>
      <c r="H25" s="67">
        <v>514949</v>
      </c>
      <c r="I25" s="66"/>
      <c r="J25" s="67">
        <v>947590</v>
      </c>
      <c r="K25" s="67">
        <v>400050</v>
      </c>
      <c r="L25" s="69">
        <v>11726736</v>
      </c>
      <c r="M25" s="13"/>
    </row>
    <row r="26" spans="1:13" ht="12">
      <c r="A26" s="11"/>
      <c r="B26" s="8"/>
      <c r="C26" s="59"/>
      <c r="D26" s="62"/>
      <c r="E26" s="59"/>
      <c r="F26" s="59"/>
      <c r="G26" s="59"/>
      <c r="H26" s="59"/>
      <c r="I26" s="59"/>
      <c r="J26" s="59"/>
      <c r="K26" s="59"/>
      <c r="L26" s="64"/>
      <c r="M26" s="13"/>
    </row>
    <row r="27" spans="1:13" ht="12">
      <c r="A27" s="7" t="s">
        <v>277</v>
      </c>
      <c r="B27" s="8"/>
      <c r="C27" s="59"/>
      <c r="D27" s="62"/>
      <c r="E27" s="59"/>
      <c r="F27" s="62"/>
      <c r="G27" s="62"/>
      <c r="H27" s="62"/>
      <c r="I27" s="59"/>
      <c r="J27" s="62"/>
      <c r="K27" s="62"/>
      <c r="L27" s="64"/>
      <c r="M27" s="13"/>
    </row>
    <row r="28" spans="1:13" ht="12">
      <c r="A28" s="11" t="s">
        <v>153</v>
      </c>
      <c r="B28" s="8">
        <v>11</v>
      </c>
      <c r="C28" s="58">
        <v>5</v>
      </c>
      <c r="D28" s="61">
        <v>6369</v>
      </c>
      <c r="E28" s="59"/>
      <c r="F28" s="62"/>
      <c r="G28" s="62"/>
      <c r="H28" s="61">
        <v>2800</v>
      </c>
      <c r="I28" s="59"/>
      <c r="J28" s="61">
        <v>5250</v>
      </c>
      <c r="K28" s="61"/>
      <c r="L28" s="63">
        <v>8050</v>
      </c>
      <c r="M28" s="13"/>
    </row>
    <row r="29" spans="1:13" ht="12">
      <c r="A29" s="11" t="s">
        <v>154</v>
      </c>
      <c r="B29" s="8">
        <v>12</v>
      </c>
      <c r="C29" s="58">
        <v>1</v>
      </c>
      <c r="D29" s="61">
        <v>12427</v>
      </c>
      <c r="E29" s="59"/>
      <c r="F29" s="62"/>
      <c r="G29" s="62"/>
      <c r="H29" s="61"/>
      <c r="I29" s="59"/>
      <c r="J29" s="61">
        <v>2625</v>
      </c>
      <c r="K29" s="61"/>
      <c r="L29" s="63">
        <v>2625</v>
      </c>
      <c r="M29" s="13"/>
    </row>
    <row r="30" spans="1:13" ht="12">
      <c r="A30" s="11" t="s">
        <v>155</v>
      </c>
      <c r="B30" s="8">
        <v>13</v>
      </c>
      <c r="C30" s="58">
        <v>1</v>
      </c>
      <c r="D30" s="61">
        <v>21107</v>
      </c>
      <c r="E30" s="59"/>
      <c r="F30" s="62"/>
      <c r="G30" s="62"/>
      <c r="H30" s="61">
        <v>900</v>
      </c>
      <c r="I30" s="59"/>
      <c r="J30" s="61"/>
      <c r="K30" s="61"/>
      <c r="L30" s="63">
        <v>900</v>
      </c>
      <c r="M30" s="13"/>
    </row>
    <row r="31" spans="1:13" ht="12">
      <c r="A31" s="7" t="s">
        <v>30</v>
      </c>
      <c r="B31" s="8">
        <v>14</v>
      </c>
      <c r="C31" s="81">
        <v>7</v>
      </c>
      <c r="D31" s="82">
        <v>39903</v>
      </c>
      <c r="E31" s="66"/>
      <c r="F31" s="68"/>
      <c r="G31" s="68"/>
      <c r="H31" s="82">
        <v>3700</v>
      </c>
      <c r="I31" s="66"/>
      <c r="J31" s="82">
        <v>7875</v>
      </c>
      <c r="K31" s="82"/>
      <c r="L31" s="69">
        <v>11575</v>
      </c>
      <c r="M31" s="13"/>
    </row>
    <row r="32" spans="1:13" ht="12">
      <c r="A32" s="7"/>
      <c r="B32" s="8"/>
      <c r="C32" s="59"/>
      <c r="D32" s="62"/>
      <c r="E32" s="59"/>
      <c r="F32" s="62"/>
      <c r="G32" s="62"/>
      <c r="H32" s="62"/>
      <c r="I32" s="62"/>
      <c r="J32" s="62"/>
      <c r="K32" s="62"/>
      <c r="L32" s="64"/>
      <c r="M32" s="13"/>
    </row>
    <row r="33" spans="1:13" ht="12.75" thickBot="1">
      <c r="A33" s="24" t="s">
        <v>36</v>
      </c>
      <c r="B33" s="25">
        <v>15</v>
      </c>
      <c r="C33" s="70">
        <v>1393</v>
      </c>
      <c r="D33" s="72">
        <v>11827417</v>
      </c>
      <c r="E33" s="71"/>
      <c r="F33" s="72">
        <v>11655647</v>
      </c>
      <c r="G33" s="72"/>
      <c r="H33" s="72">
        <v>703406</v>
      </c>
      <c r="I33" s="71"/>
      <c r="J33" s="72">
        <v>1002648</v>
      </c>
      <c r="K33" s="72">
        <v>400050</v>
      </c>
      <c r="L33" s="72">
        <v>13761751</v>
      </c>
      <c r="M33" s="13"/>
    </row>
    <row r="34" spans="1:13" ht="12.75" thickTop="1">
      <c r="A34" s="53"/>
      <c r="B34" s="54"/>
      <c r="C34" s="13"/>
      <c r="D34" s="13"/>
      <c r="E34" s="13"/>
      <c r="F34" s="13"/>
      <c r="G34" s="13"/>
      <c r="H34" s="13"/>
      <c r="I34" s="13"/>
      <c r="J34" s="13"/>
      <c r="K34" s="13"/>
      <c r="L34" s="13"/>
      <c r="M34" s="13"/>
    </row>
    <row r="35" spans="1:13" ht="11.25">
      <c r="A35" s="13"/>
      <c r="B35" s="13"/>
      <c r="C35" s="13"/>
      <c r="D35" s="13"/>
      <c r="E35" s="13"/>
      <c r="F35" s="13"/>
      <c r="G35" s="13"/>
      <c r="H35" s="13"/>
      <c r="I35" s="13"/>
      <c r="J35" s="13"/>
      <c r="K35" s="13"/>
      <c r="L35" s="13"/>
      <c r="M35" s="13"/>
    </row>
    <row r="36" spans="1:13" ht="12.75">
      <c r="A36" s="57" t="s">
        <v>134</v>
      </c>
      <c r="B36" s="13"/>
      <c r="C36" s="13"/>
      <c r="D36" s="13"/>
      <c r="E36" s="13"/>
      <c r="F36" s="13"/>
      <c r="G36" s="13"/>
      <c r="H36" s="13"/>
      <c r="I36" s="13"/>
      <c r="J36" s="13"/>
      <c r="K36" s="13"/>
      <c r="L36" s="13"/>
      <c r="M36" s="13"/>
    </row>
    <row r="37" spans="1:13" ht="12" thickBot="1">
      <c r="A37" s="20"/>
      <c r="B37" s="13"/>
      <c r="C37" s="13"/>
      <c r="D37" s="13"/>
      <c r="E37" s="13"/>
      <c r="F37" s="20" t="s">
        <v>173</v>
      </c>
      <c r="G37" s="13"/>
      <c r="H37" s="13"/>
      <c r="I37" s="13"/>
      <c r="J37" s="20" t="s">
        <v>174</v>
      </c>
      <c r="K37" s="13"/>
      <c r="L37" s="13"/>
      <c r="M37" s="13"/>
    </row>
    <row r="38" spans="1:13" ht="12.75" thickTop="1">
      <c r="A38" s="2"/>
      <c r="B38" s="3"/>
      <c r="C38" s="3"/>
      <c r="D38" s="3"/>
      <c r="E38" s="3"/>
      <c r="F38" s="3" t="s">
        <v>151</v>
      </c>
      <c r="G38" s="3" t="s">
        <v>151</v>
      </c>
      <c r="H38" s="3" t="s">
        <v>152</v>
      </c>
      <c r="I38" s="3"/>
      <c r="J38" s="163" t="s">
        <v>156</v>
      </c>
      <c r="K38" s="164"/>
      <c r="L38" s="4"/>
      <c r="M38" s="13"/>
    </row>
    <row r="39" spans="1:13" ht="12">
      <c r="A39" s="5"/>
      <c r="B39" s="6"/>
      <c r="C39" s="165" t="s">
        <v>175</v>
      </c>
      <c r="D39" s="165" t="s">
        <v>177</v>
      </c>
      <c r="E39" s="167"/>
      <c r="F39" s="165" t="s">
        <v>162</v>
      </c>
      <c r="G39" s="167" t="s">
        <v>172</v>
      </c>
      <c r="H39" s="165" t="s">
        <v>162</v>
      </c>
      <c r="I39" s="167"/>
      <c r="J39" s="167" t="s">
        <v>32</v>
      </c>
      <c r="K39" s="167" t="s">
        <v>33</v>
      </c>
      <c r="L39" s="169" t="s">
        <v>176</v>
      </c>
      <c r="M39" s="13"/>
    </row>
    <row r="40" spans="1:13" ht="12">
      <c r="A40" s="5"/>
      <c r="B40" s="6"/>
      <c r="C40" s="166"/>
      <c r="D40" s="166"/>
      <c r="E40" s="168"/>
      <c r="F40" s="166"/>
      <c r="G40" s="168"/>
      <c r="H40" s="166"/>
      <c r="I40" s="168"/>
      <c r="J40" s="168"/>
      <c r="K40" s="168"/>
      <c r="L40" s="170"/>
      <c r="M40" s="13"/>
    </row>
    <row r="41" spans="1:13" ht="12">
      <c r="A41" s="5"/>
      <c r="B41" s="6" t="s">
        <v>31</v>
      </c>
      <c r="C41" s="22" t="s">
        <v>41</v>
      </c>
      <c r="D41" s="22" t="s">
        <v>42</v>
      </c>
      <c r="E41" s="22"/>
      <c r="F41" s="22" t="s">
        <v>43</v>
      </c>
      <c r="G41" s="22" t="s">
        <v>44</v>
      </c>
      <c r="H41" s="22" t="s">
        <v>45</v>
      </c>
      <c r="I41" s="22"/>
      <c r="J41" s="22" t="s">
        <v>46</v>
      </c>
      <c r="K41" s="22" t="s">
        <v>47</v>
      </c>
      <c r="L41" s="23" t="s">
        <v>48</v>
      </c>
      <c r="M41" s="13"/>
    </row>
    <row r="42" spans="1:13" ht="12">
      <c r="A42" s="80" t="s">
        <v>37</v>
      </c>
      <c r="B42" s="8"/>
      <c r="C42" s="9"/>
      <c r="D42" s="9"/>
      <c r="E42" s="9"/>
      <c r="F42" s="9"/>
      <c r="G42" s="9"/>
      <c r="H42" s="9"/>
      <c r="I42" s="9"/>
      <c r="J42" s="9"/>
      <c r="K42" s="9"/>
      <c r="L42" s="10"/>
      <c r="M42" s="13"/>
    </row>
    <row r="43" spans="1:13" ht="12">
      <c r="A43" s="11" t="s">
        <v>27</v>
      </c>
      <c r="B43" s="8"/>
      <c r="C43" s="9"/>
      <c r="D43" s="9"/>
      <c r="E43" s="9"/>
      <c r="F43" s="9"/>
      <c r="G43" s="9"/>
      <c r="H43" s="9"/>
      <c r="I43" s="9"/>
      <c r="J43" s="9"/>
      <c r="K43" s="9"/>
      <c r="L43" s="10"/>
      <c r="M43" s="13"/>
    </row>
    <row r="44" spans="1:13" ht="12">
      <c r="A44" s="12" t="s">
        <v>29</v>
      </c>
      <c r="B44" s="8">
        <v>16</v>
      </c>
      <c r="C44" s="58">
        <v>136</v>
      </c>
      <c r="D44" s="59"/>
      <c r="E44" s="59"/>
      <c r="F44" s="59"/>
      <c r="G44" s="59"/>
      <c r="H44" s="59"/>
      <c r="I44" s="59"/>
      <c r="J44" s="59"/>
      <c r="K44" s="59"/>
      <c r="L44" s="60"/>
      <c r="M44" s="13"/>
    </row>
    <row r="45" spans="1:13" ht="12">
      <c r="A45" s="12" t="s">
        <v>115</v>
      </c>
      <c r="B45" s="8">
        <v>17</v>
      </c>
      <c r="C45" s="58">
        <v>42</v>
      </c>
      <c r="D45" s="59"/>
      <c r="E45" s="59"/>
      <c r="F45" s="61">
        <v>97700</v>
      </c>
      <c r="G45" s="61"/>
      <c r="H45" s="61">
        <v>50654</v>
      </c>
      <c r="I45" s="59"/>
      <c r="J45" s="61">
        <v>5250</v>
      </c>
      <c r="K45" s="61"/>
      <c r="L45" s="63">
        <v>153604</v>
      </c>
      <c r="M45" s="13"/>
    </row>
    <row r="46" spans="1:13" ht="12">
      <c r="A46" s="11" t="s">
        <v>28</v>
      </c>
      <c r="B46" s="8"/>
      <c r="C46" s="59"/>
      <c r="D46" s="59"/>
      <c r="E46" s="59"/>
      <c r="F46" s="62"/>
      <c r="G46" s="62"/>
      <c r="H46" s="62"/>
      <c r="I46" s="59"/>
      <c r="J46" s="62"/>
      <c r="K46" s="62"/>
      <c r="L46" s="64"/>
      <c r="M46" s="13"/>
    </row>
    <row r="47" spans="1:13" ht="12">
      <c r="A47" s="12" t="s">
        <v>29</v>
      </c>
      <c r="B47" s="8">
        <v>18</v>
      </c>
      <c r="C47" s="58">
        <v>28</v>
      </c>
      <c r="D47" s="59"/>
      <c r="E47" s="59"/>
      <c r="F47" s="62"/>
      <c r="G47" s="62"/>
      <c r="H47" s="62"/>
      <c r="I47" s="59"/>
      <c r="J47" s="62"/>
      <c r="K47" s="62"/>
      <c r="L47" s="64"/>
      <c r="M47" s="13"/>
    </row>
    <row r="48" spans="1:13" ht="12">
      <c r="A48" s="12" t="s">
        <v>115</v>
      </c>
      <c r="B48" s="8">
        <v>19</v>
      </c>
      <c r="C48" s="58">
        <v>34</v>
      </c>
      <c r="D48" s="59"/>
      <c r="E48" s="59"/>
      <c r="F48" s="61">
        <v>190000</v>
      </c>
      <c r="G48" s="61"/>
      <c r="H48" s="61">
        <v>41890</v>
      </c>
      <c r="I48" s="59"/>
      <c r="J48" s="61">
        <v>5250</v>
      </c>
      <c r="K48" s="61"/>
      <c r="L48" s="63">
        <v>237140</v>
      </c>
      <c r="M48" s="13"/>
    </row>
    <row r="49" spans="1:13" ht="12">
      <c r="A49" s="7" t="s">
        <v>30</v>
      </c>
      <c r="B49" s="8">
        <v>20</v>
      </c>
      <c r="C49" s="65">
        <v>240</v>
      </c>
      <c r="D49" s="66"/>
      <c r="E49" s="66"/>
      <c r="F49" s="67">
        <v>287700</v>
      </c>
      <c r="G49" s="67"/>
      <c r="H49" s="67">
        <v>92544</v>
      </c>
      <c r="I49" s="66"/>
      <c r="J49" s="67">
        <v>10500</v>
      </c>
      <c r="K49" s="67"/>
      <c r="L49" s="69">
        <v>390744</v>
      </c>
      <c r="M49" s="13"/>
    </row>
    <row r="50" spans="1:13" ht="12">
      <c r="A50" s="5"/>
      <c r="B50" s="8"/>
      <c r="C50" s="59"/>
      <c r="D50" s="59"/>
      <c r="E50" s="59"/>
      <c r="F50" s="62"/>
      <c r="G50" s="62"/>
      <c r="H50" s="62"/>
      <c r="I50" s="59"/>
      <c r="J50" s="62"/>
      <c r="K50" s="62"/>
      <c r="L50" s="64"/>
      <c r="M50" s="13"/>
    </row>
    <row r="51" spans="1:13" ht="12">
      <c r="A51" s="80" t="s">
        <v>167</v>
      </c>
      <c r="B51" s="8"/>
      <c r="C51" s="59"/>
      <c r="D51" s="59"/>
      <c r="E51" s="59"/>
      <c r="F51" s="62"/>
      <c r="G51" s="62"/>
      <c r="H51" s="62"/>
      <c r="I51" s="59"/>
      <c r="J51" s="62"/>
      <c r="K51" s="62"/>
      <c r="L51" s="64"/>
      <c r="M51" s="13"/>
    </row>
    <row r="52" spans="1:13" ht="12">
      <c r="A52" s="79" t="s">
        <v>205</v>
      </c>
      <c r="B52" s="8">
        <v>21</v>
      </c>
      <c r="C52" s="58"/>
      <c r="D52" s="61"/>
      <c r="E52" s="59"/>
      <c r="F52" s="62"/>
      <c r="G52" s="62"/>
      <c r="H52" s="62"/>
      <c r="I52" s="59"/>
      <c r="J52" s="62"/>
      <c r="K52" s="62"/>
      <c r="L52" s="64"/>
      <c r="M52" s="13"/>
    </row>
    <row r="53" spans="1:13" ht="12">
      <c r="A53" s="80"/>
      <c r="B53" s="8"/>
      <c r="C53" s="59"/>
      <c r="D53" s="62"/>
      <c r="E53" s="59"/>
      <c r="F53" s="62"/>
      <c r="G53" s="62"/>
      <c r="H53" s="62"/>
      <c r="I53" s="59"/>
      <c r="J53" s="62"/>
      <c r="K53" s="62"/>
      <c r="L53" s="64"/>
      <c r="M53" s="13"/>
    </row>
    <row r="54" spans="1:13" ht="12">
      <c r="A54" s="7" t="s">
        <v>168</v>
      </c>
      <c r="B54" s="8"/>
      <c r="C54" s="59"/>
      <c r="D54" s="62"/>
      <c r="E54" s="59"/>
      <c r="F54" s="62"/>
      <c r="G54" s="62"/>
      <c r="H54" s="62"/>
      <c r="I54" s="59"/>
      <c r="J54" s="62"/>
      <c r="K54" s="62"/>
      <c r="L54" s="64"/>
      <c r="M54" s="13"/>
    </row>
    <row r="55" spans="1:13" ht="12">
      <c r="A55" s="11" t="s">
        <v>153</v>
      </c>
      <c r="B55" s="8">
        <v>22</v>
      </c>
      <c r="C55" s="58">
        <v>32</v>
      </c>
      <c r="D55" s="61">
        <v>232453</v>
      </c>
      <c r="E55" s="59"/>
      <c r="F55" s="61">
        <v>231889</v>
      </c>
      <c r="G55" s="61"/>
      <c r="H55" s="61">
        <v>20705</v>
      </c>
      <c r="I55" s="59"/>
      <c r="J55" s="61">
        <v>24217</v>
      </c>
      <c r="K55" s="61">
        <v>11525</v>
      </c>
      <c r="L55" s="63">
        <v>288336</v>
      </c>
      <c r="M55" s="13"/>
    </row>
    <row r="56" spans="1:13" ht="12">
      <c r="A56" s="11" t="s">
        <v>154</v>
      </c>
      <c r="B56" s="8">
        <v>23</v>
      </c>
      <c r="C56" s="58">
        <v>30</v>
      </c>
      <c r="D56" s="61">
        <v>510148</v>
      </c>
      <c r="E56" s="59"/>
      <c r="F56" s="61">
        <v>386761</v>
      </c>
      <c r="G56" s="61"/>
      <c r="H56" s="61">
        <v>28911</v>
      </c>
      <c r="I56" s="59"/>
      <c r="J56" s="61">
        <v>65130</v>
      </c>
      <c r="K56" s="61">
        <v>21625</v>
      </c>
      <c r="L56" s="63">
        <v>502427</v>
      </c>
      <c r="M56" s="13"/>
    </row>
    <row r="57" spans="1:13" ht="12">
      <c r="A57" s="11" t="s">
        <v>155</v>
      </c>
      <c r="B57" s="8">
        <v>24</v>
      </c>
      <c r="C57" s="58">
        <v>135</v>
      </c>
      <c r="D57" s="61">
        <v>4368222</v>
      </c>
      <c r="E57" s="59"/>
      <c r="F57" s="61">
        <v>3604836</v>
      </c>
      <c r="G57" s="61"/>
      <c r="H57" s="61">
        <v>293245</v>
      </c>
      <c r="I57" s="59"/>
      <c r="J57" s="61">
        <v>274939</v>
      </c>
      <c r="K57" s="61">
        <v>108200</v>
      </c>
      <c r="L57" s="63">
        <v>4281220</v>
      </c>
      <c r="M57" s="13"/>
    </row>
    <row r="58" spans="1:13" ht="12">
      <c r="A58" s="7" t="s">
        <v>30</v>
      </c>
      <c r="B58" s="8">
        <v>25</v>
      </c>
      <c r="C58" s="65">
        <v>197</v>
      </c>
      <c r="D58" s="67">
        <v>5110823</v>
      </c>
      <c r="E58" s="66"/>
      <c r="F58" s="67">
        <v>4223486</v>
      </c>
      <c r="G58" s="67"/>
      <c r="H58" s="67">
        <v>342861</v>
      </c>
      <c r="I58" s="66"/>
      <c r="J58" s="67">
        <v>364286</v>
      </c>
      <c r="K58" s="67">
        <v>141350</v>
      </c>
      <c r="L58" s="69">
        <v>5071983</v>
      </c>
      <c r="M58" s="13"/>
    </row>
    <row r="59" spans="1:13" ht="12">
      <c r="A59" s="11"/>
      <c r="B59" s="8"/>
      <c r="C59" s="59"/>
      <c r="D59" s="62"/>
      <c r="E59" s="59"/>
      <c r="F59" s="59"/>
      <c r="G59" s="59"/>
      <c r="H59" s="59"/>
      <c r="I59" s="59"/>
      <c r="J59" s="59"/>
      <c r="K59" s="59"/>
      <c r="L59" s="64"/>
      <c r="M59" s="13"/>
    </row>
    <row r="60" spans="1:13" ht="12">
      <c r="A60" s="7" t="s">
        <v>276</v>
      </c>
      <c r="B60" s="8"/>
      <c r="C60" s="59"/>
      <c r="D60" s="62"/>
      <c r="E60" s="59"/>
      <c r="F60" s="62"/>
      <c r="G60" s="62"/>
      <c r="H60" s="62"/>
      <c r="I60" s="59"/>
      <c r="J60" s="62"/>
      <c r="K60" s="62"/>
      <c r="L60" s="64"/>
      <c r="M60" s="13"/>
    </row>
    <row r="61" spans="1:13" ht="12">
      <c r="A61" s="11" t="s">
        <v>153</v>
      </c>
      <c r="B61" s="8">
        <v>26</v>
      </c>
      <c r="C61" s="58">
        <v>1</v>
      </c>
      <c r="D61" s="61">
        <v>310</v>
      </c>
      <c r="E61" s="59"/>
      <c r="F61" s="62"/>
      <c r="G61" s="62"/>
      <c r="H61" s="61"/>
      <c r="I61" s="59"/>
      <c r="J61" s="61">
        <v>2625</v>
      </c>
      <c r="K61" s="61"/>
      <c r="L61" s="63">
        <v>2625</v>
      </c>
      <c r="M61" s="13"/>
    </row>
    <row r="62" spans="1:13" ht="12">
      <c r="A62" s="11" t="s">
        <v>154</v>
      </c>
      <c r="B62" s="8">
        <v>27</v>
      </c>
      <c r="C62" s="58"/>
      <c r="D62" s="61"/>
      <c r="E62" s="59"/>
      <c r="F62" s="62"/>
      <c r="G62" s="62"/>
      <c r="H62" s="61"/>
      <c r="I62" s="59"/>
      <c r="J62" s="61"/>
      <c r="K62" s="61"/>
      <c r="L62" s="63"/>
      <c r="M62" s="13"/>
    </row>
    <row r="63" spans="1:13" ht="12">
      <c r="A63" s="11" t="s">
        <v>155</v>
      </c>
      <c r="B63" s="8">
        <v>28</v>
      </c>
      <c r="C63" s="58">
        <v>0</v>
      </c>
      <c r="D63" s="61">
        <v>0</v>
      </c>
      <c r="E63" s="59"/>
      <c r="F63" s="62"/>
      <c r="G63" s="62"/>
      <c r="H63" s="61"/>
      <c r="I63" s="59"/>
      <c r="J63" s="61"/>
      <c r="K63" s="61"/>
      <c r="L63" s="63"/>
      <c r="M63" s="13"/>
    </row>
    <row r="64" spans="1:13" ht="12">
      <c r="A64" s="7" t="s">
        <v>30</v>
      </c>
      <c r="B64" s="8">
        <v>29</v>
      </c>
      <c r="C64" s="81">
        <v>1</v>
      </c>
      <c r="D64" s="82">
        <v>310</v>
      </c>
      <c r="E64" s="66"/>
      <c r="F64" s="68"/>
      <c r="G64" s="68"/>
      <c r="H64" s="82"/>
      <c r="I64" s="66"/>
      <c r="J64" s="82">
        <v>2625</v>
      </c>
      <c r="K64" s="82"/>
      <c r="L64" s="69">
        <v>2625</v>
      </c>
      <c r="M64" s="13"/>
    </row>
    <row r="65" spans="1:13" ht="12">
      <c r="A65" s="7"/>
      <c r="B65" s="8"/>
      <c r="C65" s="59"/>
      <c r="D65" s="62"/>
      <c r="E65" s="59"/>
      <c r="F65" s="62"/>
      <c r="G65" s="62"/>
      <c r="H65" s="62"/>
      <c r="I65" s="62"/>
      <c r="J65" s="62"/>
      <c r="K65" s="62"/>
      <c r="L65" s="64"/>
      <c r="M65" s="13"/>
    </row>
    <row r="66" spans="1:13" ht="12.75" thickBot="1">
      <c r="A66" s="24" t="s">
        <v>36</v>
      </c>
      <c r="B66" s="25">
        <v>30</v>
      </c>
      <c r="C66" s="70">
        <v>438</v>
      </c>
      <c r="D66" s="72">
        <v>5111133</v>
      </c>
      <c r="E66" s="71"/>
      <c r="F66" s="72">
        <v>4511186</v>
      </c>
      <c r="G66" s="72"/>
      <c r="H66" s="72">
        <v>435405</v>
      </c>
      <c r="I66" s="71"/>
      <c r="J66" s="72">
        <v>377411</v>
      </c>
      <c r="K66" s="72">
        <v>141350</v>
      </c>
      <c r="L66" s="73">
        <v>5465352</v>
      </c>
      <c r="M66" s="13"/>
    </row>
    <row r="67" spans="1:13" ht="12" thickTop="1">
      <c r="A67" s="13"/>
      <c r="B67" s="13"/>
      <c r="C67" s="13"/>
      <c r="D67" s="13"/>
      <c r="E67" s="13"/>
      <c r="F67" s="13"/>
      <c r="G67" s="13"/>
      <c r="H67" s="13"/>
      <c r="I67" s="13"/>
      <c r="J67" s="13"/>
      <c r="K67" s="13"/>
      <c r="L67" s="13"/>
      <c r="M67" s="13"/>
    </row>
    <row r="68" spans="1:13" ht="11.25">
      <c r="A68" s="13"/>
      <c r="B68" s="13"/>
      <c r="C68" s="13"/>
      <c r="D68" s="13"/>
      <c r="E68" s="13"/>
      <c r="F68" s="13"/>
      <c r="G68" s="13"/>
      <c r="H68" s="13"/>
      <c r="I68" s="13"/>
      <c r="J68" s="13"/>
      <c r="K68" s="13"/>
      <c r="L68" s="13"/>
      <c r="M68" s="13"/>
    </row>
    <row r="69" spans="1:13" ht="11.25">
      <c r="A69" s="20">
        <f>IF(LEN(General!A73)&gt;0,General!A73,"")</f>
      </c>
      <c r="B69" s="13"/>
      <c r="C69" s="13"/>
      <c r="D69" s="13"/>
      <c r="E69" s="13"/>
      <c r="F69" s="13"/>
      <c r="G69" s="13"/>
      <c r="H69" s="13"/>
      <c r="I69" s="13"/>
      <c r="J69" s="13"/>
      <c r="K69" s="13"/>
      <c r="L69" s="13"/>
      <c r="M69" s="13"/>
    </row>
    <row r="70" spans="1:13" ht="11.25">
      <c r="A70" s="13"/>
      <c r="B70" s="13"/>
      <c r="C70" s="13"/>
      <c r="D70" s="13"/>
      <c r="E70" s="13"/>
      <c r="F70" s="13"/>
      <c r="G70" s="13"/>
      <c r="H70" s="13"/>
      <c r="I70" s="13"/>
      <c r="J70" s="13"/>
      <c r="K70" s="13"/>
      <c r="L70" s="13"/>
      <c r="M70" s="13"/>
    </row>
    <row r="71" spans="1:13" ht="12.75">
      <c r="A71" s="57" t="s">
        <v>254</v>
      </c>
      <c r="B71" s="13"/>
      <c r="C71" s="13"/>
      <c r="D71" s="13"/>
      <c r="E71" s="13"/>
      <c r="F71" s="13"/>
      <c r="G71" s="13"/>
      <c r="H71" s="13"/>
      <c r="I71" s="13"/>
      <c r="J71" s="13"/>
      <c r="K71" s="13"/>
      <c r="L71" s="13"/>
      <c r="M71" s="13"/>
    </row>
    <row r="72" spans="1:13" ht="11.25">
      <c r="A72" s="20" t="s">
        <v>49</v>
      </c>
      <c r="B72" s="13"/>
      <c r="C72" s="13"/>
      <c r="D72" s="13"/>
      <c r="E72" s="13"/>
      <c r="F72" s="13"/>
      <c r="G72" s="13"/>
      <c r="H72" s="13"/>
      <c r="I72" s="13"/>
      <c r="J72" s="13"/>
      <c r="K72" s="13"/>
      <c r="L72" s="13"/>
      <c r="M72" s="13"/>
    </row>
    <row r="73" spans="1:13" ht="11.25">
      <c r="A73" s="13" t="s">
        <v>128</v>
      </c>
      <c r="B73" s="13"/>
      <c r="C73" s="13"/>
      <c r="D73" s="13"/>
      <c r="E73" s="13"/>
      <c r="F73" s="13"/>
      <c r="G73" s="13"/>
      <c r="H73" s="13"/>
      <c r="I73" s="13"/>
      <c r="J73" s="13"/>
      <c r="K73" s="13"/>
      <c r="L73" s="13"/>
      <c r="M73" s="13"/>
    </row>
    <row r="74" spans="1:13" ht="11.25">
      <c r="A74" s="43" t="s">
        <v>50</v>
      </c>
      <c r="B74" s="13"/>
      <c r="C74" s="45">
        <v>29</v>
      </c>
      <c r="D74" s="13"/>
      <c r="E74" s="13"/>
      <c r="F74" s="13"/>
      <c r="G74" s="13"/>
      <c r="H74" s="13"/>
      <c r="I74" s="13"/>
      <c r="J74" s="13"/>
      <c r="K74" s="13"/>
      <c r="L74" s="13"/>
      <c r="M74" s="13"/>
    </row>
    <row r="75" spans="1:13" ht="11.25">
      <c r="A75" s="43" t="s">
        <v>51</v>
      </c>
      <c r="B75" s="13"/>
      <c r="C75" s="45">
        <v>36</v>
      </c>
      <c r="D75" s="13"/>
      <c r="E75" s="13"/>
      <c r="F75" s="13"/>
      <c r="G75" s="13"/>
      <c r="H75" s="13"/>
      <c r="I75" s="13"/>
      <c r="J75" s="13"/>
      <c r="K75" s="13"/>
      <c r="L75" s="13"/>
      <c r="M75" s="13"/>
    </row>
    <row r="76" spans="1:13" ht="11.25">
      <c r="A76" s="43" t="s">
        <v>52</v>
      </c>
      <c r="B76" s="13"/>
      <c r="C76" s="45">
        <v>48</v>
      </c>
      <c r="D76" s="13"/>
      <c r="E76" s="13"/>
      <c r="F76" s="13"/>
      <c r="G76" s="13"/>
      <c r="H76" s="13"/>
      <c r="I76" s="13"/>
      <c r="J76" s="13"/>
      <c r="K76" s="13"/>
      <c r="L76" s="13"/>
      <c r="M76" s="13"/>
    </row>
    <row r="77" spans="1:13" ht="11.25">
      <c r="A77" s="43" t="s">
        <v>53</v>
      </c>
      <c r="B77" s="13"/>
      <c r="C77" s="45">
        <v>49</v>
      </c>
      <c r="D77" s="13"/>
      <c r="E77" s="13"/>
      <c r="F77" s="13"/>
      <c r="G77" s="13"/>
      <c r="H77" s="13"/>
      <c r="I77" s="13"/>
      <c r="J77" s="13"/>
      <c r="K77" s="13"/>
      <c r="L77" s="13"/>
      <c r="M77" s="13"/>
    </row>
    <row r="78" spans="1:13" ht="11.25">
      <c r="A78" s="43" t="s">
        <v>144</v>
      </c>
      <c r="B78" s="13"/>
      <c r="C78" s="45">
        <v>25</v>
      </c>
      <c r="D78" s="13"/>
      <c r="E78" s="13"/>
      <c r="F78" s="13"/>
      <c r="G78" s="13"/>
      <c r="H78" s="13"/>
      <c r="I78" s="13"/>
      <c r="J78" s="13"/>
      <c r="K78" s="13"/>
      <c r="L78" s="13"/>
      <c r="M78" s="13"/>
    </row>
    <row r="79" spans="1:13" ht="11.25">
      <c r="A79" s="43" t="s">
        <v>169</v>
      </c>
      <c r="B79" s="13"/>
      <c r="C79" s="45">
        <v>10</v>
      </c>
      <c r="D79" s="13"/>
      <c r="E79" s="13"/>
      <c r="F79" s="13"/>
      <c r="G79" s="13"/>
      <c r="H79" s="13"/>
      <c r="I79" s="13"/>
      <c r="J79" s="13"/>
      <c r="K79" s="13"/>
      <c r="L79" s="13"/>
      <c r="M79" s="13"/>
    </row>
    <row r="80" spans="1:13" ht="11.25">
      <c r="A80" s="43" t="s">
        <v>170</v>
      </c>
      <c r="B80" s="13"/>
      <c r="C80" s="45">
        <v>1</v>
      </c>
      <c r="D80" s="13"/>
      <c r="E80" s="13"/>
      <c r="F80" s="13"/>
      <c r="G80" s="13"/>
      <c r="H80" s="13"/>
      <c r="I80" s="13"/>
      <c r="J80" s="13"/>
      <c r="K80" s="13"/>
      <c r="L80" s="13"/>
      <c r="M80" s="13"/>
    </row>
    <row r="81" spans="1:13" ht="11.25">
      <c r="A81" s="43" t="s">
        <v>171</v>
      </c>
      <c r="B81" s="13"/>
      <c r="C81" s="45"/>
      <c r="D81" s="13"/>
      <c r="E81" s="13"/>
      <c r="F81" s="13"/>
      <c r="G81" s="13"/>
      <c r="H81" s="13"/>
      <c r="I81" s="13"/>
      <c r="J81" s="13"/>
      <c r="K81" s="13"/>
      <c r="L81" s="13"/>
      <c r="M81" s="13"/>
    </row>
    <row r="82" spans="1:13" ht="11.25">
      <c r="A82" s="43"/>
      <c r="B82" s="13"/>
      <c r="C82" s="43"/>
      <c r="D82" s="13"/>
      <c r="E82" s="13"/>
      <c r="F82" s="13"/>
      <c r="G82" s="13"/>
      <c r="H82" s="13"/>
      <c r="I82" s="13"/>
      <c r="J82" s="13"/>
      <c r="K82" s="13"/>
      <c r="L82" s="13"/>
      <c r="M82" s="13"/>
    </row>
    <row r="83" spans="1:13" ht="11.25">
      <c r="A83" s="43" t="s">
        <v>143</v>
      </c>
      <c r="B83" s="13"/>
      <c r="C83" s="45"/>
      <c r="D83" s="13"/>
      <c r="E83" s="13"/>
      <c r="F83" s="13"/>
      <c r="G83" s="13"/>
      <c r="H83" s="13"/>
      <c r="I83" s="13"/>
      <c r="J83" s="13"/>
      <c r="K83" s="13"/>
      <c r="L83" s="13"/>
      <c r="M83" s="13"/>
    </row>
    <row r="84" spans="1:13" ht="11.25">
      <c r="A84" s="56" t="s">
        <v>34</v>
      </c>
      <c r="B84" s="13"/>
      <c r="C84" s="46">
        <v>198</v>
      </c>
      <c r="D84" s="13"/>
      <c r="E84" s="13"/>
      <c r="F84" s="13"/>
      <c r="G84" s="13"/>
      <c r="H84" s="13"/>
      <c r="I84" s="13"/>
      <c r="J84" s="13"/>
      <c r="K84" s="13"/>
      <c r="L84" s="13"/>
      <c r="M84" s="13"/>
    </row>
    <row r="85" spans="1:13" ht="11.25">
      <c r="A85" s="43" t="s">
        <v>54</v>
      </c>
      <c r="B85" s="13"/>
      <c r="C85" s="55">
        <f>C52+C58+C64</f>
        <v>198</v>
      </c>
      <c r="D85" s="13"/>
      <c r="E85" s="13"/>
      <c r="F85" s="13"/>
      <c r="G85" s="13"/>
      <c r="H85" s="13"/>
      <c r="I85" s="13"/>
      <c r="J85" s="13"/>
      <c r="K85" s="13"/>
      <c r="L85" s="13"/>
      <c r="M85" s="13"/>
    </row>
    <row r="86" spans="1:13" ht="11.25">
      <c r="A86" s="13"/>
      <c r="B86" s="13"/>
      <c r="C86" s="13"/>
      <c r="D86" s="13"/>
      <c r="E86" s="13"/>
      <c r="F86" s="13"/>
      <c r="G86" s="13"/>
      <c r="H86" s="13"/>
      <c r="I86" s="13"/>
      <c r="J86" s="13"/>
      <c r="K86" s="13"/>
      <c r="L86" s="13"/>
      <c r="M86" s="13"/>
    </row>
    <row r="87" spans="1:13" ht="11.25">
      <c r="A87" s="13"/>
      <c r="B87" s="13"/>
      <c r="C87" s="13"/>
      <c r="D87" s="13"/>
      <c r="E87" s="13"/>
      <c r="F87" s="13"/>
      <c r="G87" s="13"/>
      <c r="H87" s="13"/>
      <c r="I87" s="13"/>
      <c r="J87" s="13"/>
      <c r="K87" s="13"/>
      <c r="L87" s="13"/>
      <c r="M87" s="13"/>
    </row>
    <row r="88" spans="1:13" ht="11.25">
      <c r="A88" s="13"/>
      <c r="B88" s="13"/>
      <c r="C88" s="13"/>
      <c r="D88" s="13"/>
      <c r="E88" s="13"/>
      <c r="F88" s="13"/>
      <c r="G88" s="13"/>
      <c r="H88" s="13"/>
      <c r="I88" s="13"/>
      <c r="J88" s="13"/>
      <c r="K88" s="13"/>
      <c r="L88" s="13"/>
      <c r="M88" s="13"/>
    </row>
    <row r="89" spans="1:13" ht="11.25">
      <c r="A89" s="13" t="s">
        <v>129</v>
      </c>
      <c r="B89" s="13"/>
      <c r="C89" s="13"/>
      <c r="D89" s="13"/>
      <c r="E89" s="13"/>
      <c r="F89" s="13"/>
      <c r="G89" s="13"/>
      <c r="H89" s="13"/>
      <c r="I89" s="13"/>
      <c r="J89" s="13"/>
      <c r="K89" s="13"/>
      <c r="L89" s="13"/>
      <c r="M89" s="13"/>
    </row>
    <row r="90" spans="1:13" ht="11.25">
      <c r="A90" s="43" t="s">
        <v>261</v>
      </c>
      <c r="B90" s="13"/>
      <c r="C90" s="47">
        <v>33930</v>
      </c>
      <c r="D90" s="13"/>
      <c r="E90" s="13"/>
      <c r="F90" s="13"/>
      <c r="G90" s="13"/>
      <c r="H90" s="13"/>
      <c r="I90" s="13"/>
      <c r="J90" s="13"/>
      <c r="K90" s="13"/>
      <c r="L90" s="13"/>
      <c r="M90" s="13"/>
    </row>
    <row r="91" spans="1:13" ht="11.25">
      <c r="A91" s="43" t="s">
        <v>262</v>
      </c>
      <c r="B91" s="13"/>
      <c r="C91" s="47">
        <v>39500</v>
      </c>
      <c r="D91" s="13"/>
      <c r="E91" s="13"/>
      <c r="F91" s="13"/>
      <c r="G91" s="13"/>
      <c r="H91" s="13"/>
      <c r="I91" s="13"/>
      <c r="J91" s="13"/>
      <c r="K91" s="13"/>
      <c r="L91" s="13"/>
      <c r="M91" s="13"/>
    </row>
    <row r="92" spans="1:13" ht="11.25">
      <c r="A92" s="43" t="s">
        <v>55</v>
      </c>
      <c r="B92" s="13"/>
      <c r="C92" s="47">
        <v>41480</v>
      </c>
      <c r="D92" s="13"/>
      <c r="E92" s="13"/>
      <c r="F92" s="13"/>
      <c r="G92" s="13"/>
      <c r="H92" s="13"/>
      <c r="I92" s="13"/>
      <c r="J92" s="13"/>
      <c r="K92" s="13"/>
      <c r="L92" s="13"/>
      <c r="M92" s="13"/>
    </row>
    <row r="93" spans="1:13" ht="11.25">
      <c r="A93" s="13"/>
      <c r="B93" s="13"/>
      <c r="C93" s="13"/>
      <c r="D93" s="13"/>
      <c r="E93" s="13"/>
      <c r="F93" s="13"/>
      <c r="G93" s="13"/>
      <c r="H93" s="13"/>
      <c r="I93" s="13"/>
      <c r="J93" s="13"/>
      <c r="K93" s="13"/>
      <c r="L93" s="13"/>
      <c r="M93" s="13"/>
    </row>
    <row r="94" spans="1:13" ht="11.25">
      <c r="A94" s="13"/>
      <c r="B94" s="13"/>
      <c r="C94" s="13"/>
      <c r="D94" s="13"/>
      <c r="E94" s="13"/>
      <c r="F94" s="13"/>
      <c r="G94" s="13"/>
      <c r="H94" s="13"/>
      <c r="I94" s="13"/>
      <c r="J94" s="13"/>
      <c r="K94" s="13"/>
      <c r="L94" s="13"/>
      <c r="M94" s="13"/>
    </row>
    <row r="95" spans="1:13" ht="11.25">
      <c r="A95" s="13"/>
      <c r="B95" s="13"/>
      <c r="C95" s="13"/>
      <c r="D95" s="13"/>
      <c r="E95" s="13"/>
      <c r="F95" s="13"/>
      <c r="G95" s="13"/>
      <c r="H95" s="13"/>
      <c r="I95" s="13"/>
      <c r="J95" s="13"/>
      <c r="K95" s="13"/>
      <c r="L95" s="13"/>
      <c r="M95" s="13"/>
    </row>
    <row r="96" spans="1:13" s="77" customFormat="1" ht="11.25">
      <c r="A96" s="13" t="s">
        <v>263</v>
      </c>
      <c r="B96" s="13"/>
      <c r="C96" s="13"/>
      <c r="D96" s="13"/>
      <c r="E96" s="13"/>
      <c r="F96" s="13"/>
      <c r="G96" s="13"/>
      <c r="H96" s="13"/>
      <c r="I96" s="13"/>
      <c r="J96" s="13"/>
      <c r="K96" s="13"/>
      <c r="L96" s="13"/>
      <c r="M96" s="13"/>
    </row>
    <row r="97" spans="1:13" s="77" customFormat="1" ht="11.25">
      <c r="A97" s="13" t="s">
        <v>56</v>
      </c>
      <c r="B97" s="13"/>
      <c r="C97" s="13"/>
      <c r="D97" s="13"/>
      <c r="E97" s="13"/>
      <c r="F97" s="13"/>
      <c r="G97" s="13"/>
      <c r="H97" s="13"/>
      <c r="I97" s="13"/>
      <c r="J97" s="13"/>
      <c r="K97" s="13"/>
      <c r="L97" s="13"/>
      <c r="M97" s="13"/>
    </row>
    <row r="98" spans="1:13" s="77" customFormat="1" ht="11.25">
      <c r="A98" s="13"/>
      <c r="B98" s="13"/>
      <c r="C98" s="42"/>
      <c r="D98" s="42"/>
      <c r="E98" s="13"/>
      <c r="F98" s="42"/>
      <c r="G98" s="42"/>
      <c r="H98" s="42" t="s">
        <v>59</v>
      </c>
      <c r="I98" s="13"/>
      <c r="J98" s="13"/>
      <c r="K98" s="13"/>
      <c r="L98" s="13"/>
      <c r="M98" s="13"/>
    </row>
    <row r="99" spans="1:13" s="77" customFormat="1" ht="11.25">
      <c r="A99" s="13"/>
      <c r="B99" s="13"/>
      <c r="C99" s="42" t="s">
        <v>57</v>
      </c>
      <c r="D99" s="42" t="s">
        <v>58</v>
      </c>
      <c r="E99" s="13"/>
      <c r="F99" s="42" t="s">
        <v>60</v>
      </c>
      <c r="G99" s="42" t="s">
        <v>34</v>
      </c>
      <c r="H99" s="42" t="s">
        <v>64</v>
      </c>
      <c r="I99" s="42"/>
      <c r="J99" s="13"/>
      <c r="K99" s="42"/>
      <c r="L99" s="13"/>
      <c r="M99" s="13"/>
    </row>
    <row r="100" spans="1:13" s="77" customFormat="1" ht="11.25">
      <c r="A100" s="13"/>
      <c r="B100" s="13"/>
      <c r="C100" s="42" t="s">
        <v>32</v>
      </c>
      <c r="D100" s="42" t="s">
        <v>61</v>
      </c>
      <c r="E100" s="13"/>
      <c r="F100" s="42" t="s">
        <v>62</v>
      </c>
      <c r="G100" s="42" t="s">
        <v>63</v>
      </c>
      <c r="H100" s="42" t="s">
        <v>65</v>
      </c>
      <c r="I100" s="13"/>
      <c r="J100" s="13"/>
      <c r="K100" s="13"/>
      <c r="L100" s="13"/>
      <c r="M100" s="13"/>
    </row>
    <row r="101" spans="1:13" s="77" customFormat="1" ht="11.25">
      <c r="A101" s="13"/>
      <c r="B101" s="13"/>
      <c r="C101" s="42" t="s">
        <v>41</v>
      </c>
      <c r="D101" s="42" t="s">
        <v>42</v>
      </c>
      <c r="E101" s="13"/>
      <c r="F101" s="42" t="s">
        <v>43</v>
      </c>
      <c r="G101" s="42" t="s">
        <v>44</v>
      </c>
      <c r="H101" s="42" t="s">
        <v>45</v>
      </c>
      <c r="I101" s="13"/>
      <c r="J101" s="13"/>
      <c r="K101" s="13"/>
      <c r="L101" s="13"/>
      <c r="M101" s="13"/>
    </row>
    <row r="102" spans="1:13" s="77" customFormat="1" ht="11.25">
      <c r="A102" s="43" t="s">
        <v>66</v>
      </c>
      <c r="B102" s="13"/>
      <c r="C102" s="47">
        <v>2625</v>
      </c>
      <c r="D102" s="47">
        <v>2000</v>
      </c>
      <c r="E102" s="13"/>
      <c r="F102" s="47">
        <v>1000</v>
      </c>
      <c r="G102" s="47">
        <f>SUM(C102:F102)</f>
        <v>5625</v>
      </c>
      <c r="H102" s="48">
        <v>1000</v>
      </c>
      <c r="I102" s="13"/>
      <c r="J102" s="13"/>
      <c r="K102" s="13"/>
      <c r="L102" s="13"/>
      <c r="M102" s="13"/>
    </row>
    <row r="103" spans="1:13" s="77" customFormat="1" ht="11.25">
      <c r="A103" s="43" t="s">
        <v>67</v>
      </c>
      <c r="B103" s="13"/>
      <c r="C103" s="47">
        <v>3500</v>
      </c>
      <c r="D103" s="47">
        <v>2000</v>
      </c>
      <c r="E103" s="13"/>
      <c r="F103" s="47">
        <v>1000</v>
      </c>
      <c r="G103" s="47">
        <f>SUM(C103:F103)</f>
        <v>6500</v>
      </c>
      <c r="H103" s="48">
        <v>1000</v>
      </c>
      <c r="I103" s="13"/>
      <c r="J103" s="13"/>
      <c r="K103" s="13"/>
      <c r="L103" s="13"/>
      <c r="M103" s="13"/>
    </row>
    <row r="104" spans="1:13" s="77" customFormat="1" ht="11.25">
      <c r="A104" s="43" t="s">
        <v>68</v>
      </c>
      <c r="B104" s="13"/>
      <c r="C104" s="47">
        <v>4500</v>
      </c>
      <c r="D104" s="47">
        <v>2000</v>
      </c>
      <c r="E104" s="13"/>
      <c r="F104" s="47">
        <v>1000</v>
      </c>
      <c r="G104" s="47">
        <f>SUM(C104:F104)</f>
        <v>7500</v>
      </c>
      <c r="H104" s="48">
        <v>1000</v>
      </c>
      <c r="I104" s="13"/>
      <c r="J104" s="13"/>
      <c r="K104" s="13"/>
      <c r="L104" s="13"/>
      <c r="M104" s="13"/>
    </row>
    <row r="105" spans="1:13" s="77" customFormat="1" ht="11.25">
      <c r="A105" s="43" t="s">
        <v>69</v>
      </c>
      <c r="B105" s="13"/>
      <c r="C105" s="47">
        <v>5500</v>
      </c>
      <c r="D105" s="47">
        <v>2000</v>
      </c>
      <c r="E105" s="13"/>
      <c r="F105" s="47">
        <v>1000</v>
      </c>
      <c r="G105" s="47">
        <f>SUM(C105:F105)</f>
        <v>8500</v>
      </c>
      <c r="H105" s="48">
        <v>1000</v>
      </c>
      <c r="I105" s="13"/>
      <c r="J105" s="13"/>
      <c r="K105" s="13"/>
      <c r="L105" s="13"/>
      <c r="M105" s="13"/>
    </row>
    <row r="106" spans="1:13" ht="11.25">
      <c r="A106" s="13"/>
      <c r="B106" s="13"/>
      <c r="C106" s="13"/>
      <c r="D106" s="13"/>
      <c r="E106" s="13"/>
      <c r="F106" s="13"/>
      <c r="G106" s="13"/>
      <c r="H106" s="13"/>
      <c r="I106" s="13"/>
      <c r="J106" s="13"/>
      <c r="K106" s="13"/>
      <c r="L106" s="13"/>
      <c r="M106" s="13"/>
    </row>
    <row r="107" spans="1:13" ht="11.25">
      <c r="A107" s="13"/>
      <c r="B107" s="13"/>
      <c r="C107" s="13"/>
      <c r="D107" s="13"/>
      <c r="E107" s="13"/>
      <c r="F107" s="13"/>
      <c r="G107" s="13"/>
      <c r="H107" s="13"/>
      <c r="I107" s="13"/>
      <c r="J107" s="13"/>
      <c r="K107" s="13"/>
      <c r="L107" s="13"/>
      <c r="M107" s="13"/>
    </row>
    <row r="108" spans="1:13" ht="11.25">
      <c r="A108" s="13"/>
      <c r="B108" s="13"/>
      <c r="C108" s="13"/>
      <c r="D108" s="13"/>
      <c r="E108" s="13"/>
      <c r="F108" s="13"/>
      <c r="G108" s="13"/>
      <c r="H108" s="13"/>
      <c r="I108" s="13"/>
      <c r="J108" s="13"/>
      <c r="K108" s="13"/>
      <c r="L108" s="13"/>
      <c r="M108" s="13"/>
    </row>
    <row r="109" spans="1:13" ht="11.25">
      <c r="A109" s="20" t="s">
        <v>70</v>
      </c>
      <c r="B109" s="13"/>
      <c r="C109" s="13"/>
      <c r="D109" s="13"/>
      <c r="E109" s="13"/>
      <c r="F109" s="13"/>
      <c r="G109" s="13"/>
      <c r="H109" s="13"/>
      <c r="I109" s="13"/>
      <c r="J109" s="13"/>
      <c r="K109" s="13"/>
      <c r="L109" s="13"/>
      <c r="M109" s="13"/>
    </row>
    <row r="110" spans="1:13" ht="11.25">
      <c r="A110" s="13" t="s">
        <v>130</v>
      </c>
      <c r="B110" s="13"/>
      <c r="C110" s="13"/>
      <c r="D110" s="13"/>
      <c r="E110" s="13"/>
      <c r="F110" s="13"/>
      <c r="G110" s="13"/>
      <c r="H110" s="13"/>
      <c r="I110" s="13"/>
      <c r="J110" s="13"/>
      <c r="K110" s="13"/>
      <c r="L110" s="13"/>
      <c r="M110" s="13"/>
    </row>
    <row r="111" spans="1:13" ht="11.25">
      <c r="A111" s="13" t="s">
        <v>264</v>
      </c>
      <c r="B111" s="13"/>
      <c r="C111" s="13"/>
      <c r="D111" s="13"/>
      <c r="E111" s="13"/>
      <c r="F111" s="13"/>
      <c r="G111" s="13"/>
      <c r="H111" s="13"/>
      <c r="I111" s="13"/>
      <c r="J111" s="13"/>
      <c r="K111" s="13"/>
      <c r="L111" s="13"/>
      <c r="M111" s="13"/>
    </row>
    <row r="112" spans="1:13" ht="11.25">
      <c r="A112" s="13"/>
      <c r="B112" s="13"/>
      <c r="C112" s="13" t="s">
        <v>73</v>
      </c>
      <c r="D112" s="13"/>
      <c r="E112" s="13"/>
      <c r="F112" s="13"/>
      <c r="G112" s="13"/>
      <c r="H112" s="13"/>
      <c r="I112" s="13"/>
      <c r="J112" s="13"/>
      <c r="K112" s="13"/>
      <c r="L112" s="13"/>
      <c r="M112" s="13"/>
    </row>
    <row r="113" spans="1:13" ht="12.75">
      <c r="A113" s="171" t="s">
        <v>71</v>
      </c>
      <c r="B113" s="172"/>
      <c r="C113" s="45" t="s">
        <v>368</v>
      </c>
      <c r="D113" s="13"/>
      <c r="E113" s="13"/>
      <c r="F113" s="13"/>
      <c r="G113" s="13"/>
      <c r="H113" s="13"/>
      <c r="I113" s="13"/>
      <c r="J113" s="13"/>
      <c r="K113" s="13"/>
      <c r="L113" s="13"/>
      <c r="M113" s="13"/>
    </row>
    <row r="114" spans="1:13" ht="12.75">
      <c r="A114" s="171" t="s">
        <v>72</v>
      </c>
      <c r="B114" s="172"/>
      <c r="C114" s="45"/>
      <c r="D114" s="44" t="s">
        <v>74</v>
      </c>
      <c r="E114" s="13"/>
      <c r="F114" s="13"/>
      <c r="G114" s="13"/>
      <c r="H114" s="13"/>
      <c r="I114" s="13"/>
      <c r="J114" s="13"/>
      <c r="K114" s="13"/>
      <c r="L114" s="13"/>
      <c r="M114" s="13"/>
    </row>
    <row r="115" spans="1:13" ht="11.25">
      <c r="A115" s="13"/>
      <c r="B115" s="13"/>
      <c r="C115" s="13"/>
      <c r="D115" s="13"/>
      <c r="E115" s="13"/>
      <c r="F115" s="13"/>
      <c r="G115" s="13"/>
      <c r="H115" s="13"/>
      <c r="I115" s="13"/>
      <c r="J115" s="13"/>
      <c r="K115" s="13"/>
      <c r="L115" s="13"/>
      <c r="M115" s="13"/>
    </row>
    <row r="116" spans="1:13" ht="11.25">
      <c r="A116" s="13"/>
      <c r="B116" s="13"/>
      <c r="C116" s="13"/>
      <c r="D116" s="13"/>
      <c r="E116" s="13"/>
      <c r="F116" s="13"/>
      <c r="G116" s="13"/>
      <c r="H116" s="13"/>
      <c r="I116" s="13"/>
      <c r="J116" s="13"/>
      <c r="K116" s="13"/>
      <c r="L116" s="13"/>
      <c r="M116" s="13"/>
    </row>
    <row r="117" spans="1:13" ht="11.25">
      <c r="A117" s="13"/>
      <c r="B117" s="13"/>
      <c r="C117" s="13"/>
      <c r="D117" s="13"/>
      <c r="E117" s="13"/>
      <c r="F117" s="13"/>
      <c r="G117" s="13"/>
      <c r="H117" s="13"/>
      <c r="I117" s="13"/>
      <c r="J117" s="13"/>
      <c r="K117" s="13"/>
      <c r="L117" s="13"/>
      <c r="M117" s="13"/>
    </row>
    <row r="118" spans="1:13" ht="11.25">
      <c r="A118" s="13" t="s">
        <v>145</v>
      </c>
      <c r="B118" s="13"/>
      <c r="C118" s="13"/>
      <c r="D118" s="13"/>
      <c r="E118" s="13"/>
      <c r="F118" s="13"/>
      <c r="G118" s="13"/>
      <c r="H118" s="13"/>
      <c r="I118" s="13"/>
      <c r="J118" s="13"/>
      <c r="K118" s="13"/>
      <c r="L118" s="13"/>
      <c r="M118" s="13"/>
    </row>
    <row r="119" spans="1:13" ht="11.25">
      <c r="A119" s="13" t="s">
        <v>146</v>
      </c>
      <c r="B119" s="13"/>
      <c r="C119" s="13" t="s">
        <v>73</v>
      </c>
      <c r="D119" s="13"/>
      <c r="E119" s="13"/>
      <c r="F119" s="13"/>
      <c r="G119" s="13"/>
      <c r="H119" s="13"/>
      <c r="I119" s="13"/>
      <c r="J119" s="13"/>
      <c r="K119" s="13"/>
      <c r="L119" s="13"/>
      <c r="M119" s="13"/>
    </row>
    <row r="120" spans="1:13" ht="12.75">
      <c r="A120" s="171" t="s">
        <v>147</v>
      </c>
      <c r="B120" s="172"/>
      <c r="C120" s="49" t="s">
        <v>368</v>
      </c>
      <c r="D120" s="13"/>
      <c r="E120" s="13"/>
      <c r="F120" s="13"/>
      <c r="G120" s="13"/>
      <c r="H120" s="13"/>
      <c r="I120" s="13"/>
      <c r="J120" s="13"/>
      <c r="K120" s="13"/>
      <c r="L120" s="13"/>
      <c r="M120" s="13"/>
    </row>
    <row r="121" spans="1:13" ht="12.75">
      <c r="A121" s="171" t="s">
        <v>148</v>
      </c>
      <c r="B121" s="172"/>
      <c r="C121" s="49" t="s">
        <v>368</v>
      </c>
      <c r="D121" s="13"/>
      <c r="E121" s="13"/>
      <c r="F121" s="13"/>
      <c r="G121" s="13"/>
      <c r="H121" s="13"/>
      <c r="I121" s="13"/>
      <c r="J121" s="13"/>
      <c r="K121" s="13"/>
      <c r="L121" s="13"/>
      <c r="M121" s="13"/>
    </row>
    <row r="122" spans="1:13" ht="12.75">
      <c r="A122" s="171" t="s">
        <v>149</v>
      </c>
      <c r="B122" s="172"/>
      <c r="C122" s="49"/>
      <c r="D122" s="13"/>
      <c r="E122" s="13"/>
      <c r="F122" s="13"/>
      <c r="G122" s="13"/>
      <c r="H122" s="13"/>
      <c r="I122" s="13"/>
      <c r="J122" s="13"/>
      <c r="K122" s="13"/>
      <c r="L122" s="13"/>
      <c r="M122" s="13"/>
    </row>
    <row r="123" spans="1:13" ht="12.75">
      <c r="A123" s="171" t="s">
        <v>150</v>
      </c>
      <c r="B123" s="172"/>
      <c r="C123" s="49"/>
      <c r="D123" s="13"/>
      <c r="E123" s="13"/>
      <c r="F123" s="13"/>
      <c r="G123" s="13"/>
      <c r="H123" s="13"/>
      <c r="I123" s="13"/>
      <c r="J123" s="13"/>
      <c r="K123" s="13"/>
      <c r="L123" s="13"/>
      <c r="M123" s="13"/>
    </row>
    <row r="124" spans="1:13" ht="11.25">
      <c r="A124" s="13"/>
      <c r="B124" s="13"/>
      <c r="C124" s="13"/>
      <c r="D124" s="13"/>
      <c r="E124" s="13"/>
      <c r="F124" s="13"/>
      <c r="G124" s="13"/>
      <c r="H124" s="13"/>
      <c r="I124" s="13"/>
      <c r="J124" s="13"/>
      <c r="K124" s="13"/>
      <c r="L124" s="13"/>
      <c r="M124" s="13"/>
    </row>
    <row r="125" spans="1:13" ht="11.25">
      <c r="A125" s="13"/>
      <c r="B125" s="13"/>
      <c r="C125" s="13"/>
      <c r="D125" s="13"/>
      <c r="E125" s="13"/>
      <c r="F125" s="13"/>
      <c r="G125" s="13"/>
      <c r="H125" s="13"/>
      <c r="I125" s="13"/>
      <c r="J125" s="13"/>
      <c r="K125" s="13"/>
      <c r="L125" s="13"/>
      <c r="M125" s="13"/>
    </row>
    <row r="126" spans="1:13" ht="11.25">
      <c r="A126" s="13"/>
      <c r="B126" s="13"/>
      <c r="C126" s="13"/>
      <c r="D126" s="13"/>
      <c r="E126" s="13"/>
      <c r="F126" s="13"/>
      <c r="G126" s="13"/>
      <c r="H126" s="13"/>
      <c r="I126" s="13"/>
      <c r="J126" s="13"/>
      <c r="K126" s="13"/>
      <c r="L126" s="13"/>
      <c r="M126" s="13"/>
    </row>
    <row r="127" spans="1:13" ht="11.25">
      <c r="A127" s="20" t="s">
        <v>75</v>
      </c>
      <c r="B127" s="13"/>
      <c r="C127" s="13"/>
      <c r="D127" s="13"/>
      <c r="E127" s="13"/>
      <c r="F127" s="13"/>
      <c r="G127" s="13"/>
      <c r="H127" s="13"/>
      <c r="I127" s="13"/>
      <c r="J127" s="13"/>
      <c r="K127" s="13"/>
      <c r="L127" s="13"/>
      <c r="M127" s="13"/>
    </row>
    <row r="128" spans="1:13" ht="11.25">
      <c r="A128" s="13" t="s">
        <v>265</v>
      </c>
      <c r="B128" s="13"/>
      <c r="C128" s="13"/>
      <c r="D128" s="13"/>
      <c r="E128" s="13"/>
      <c r="F128" s="13"/>
      <c r="G128" s="13"/>
      <c r="H128" s="13"/>
      <c r="I128" s="13"/>
      <c r="J128" s="13"/>
      <c r="K128" s="13"/>
      <c r="L128" s="13"/>
      <c r="M128" s="13"/>
    </row>
    <row r="129" spans="1:13" ht="11.25">
      <c r="A129" s="13" t="s">
        <v>76</v>
      </c>
      <c r="B129" s="13"/>
      <c r="C129" s="13"/>
      <c r="D129" s="13"/>
      <c r="E129" s="13"/>
      <c r="F129" s="13"/>
      <c r="G129" s="13"/>
      <c r="H129" s="13"/>
      <c r="I129" s="13"/>
      <c r="J129" s="13"/>
      <c r="K129" s="13"/>
      <c r="L129" s="13"/>
      <c r="M129" s="13"/>
    </row>
    <row r="130" spans="1:13" ht="11.25">
      <c r="A130" s="13"/>
      <c r="B130" s="13"/>
      <c r="C130" s="13" t="s">
        <v>73</v>
      </c>
      <c r="D130" s="13"/>
      <c r="E130" s="13"/>
      <c r="F130" s="13"/>
      <c r="G130" s="13"/>
      <c r="H130" s="13"/>
      <c r="I130" s="13"/>
      <c r="J130" s="13"/>
      <c r="K130" s="13"/>
      <c r="L130" s="13"/>
      <c r="M130" s="13"/>
    </row>
    <row r="131" spans="1:13" ht="12.75">
      <c r="A131" s="171" t="s">
        <v>71</v>
      </c>
      <c r="B131" s="172"/>
      <c r="C131" s="45"/>
      <c r="D131" s="44" t="s">
        <v>77</v>
      </c>
      <c r="E131" s="13"/>
      <c r="F131" s="13"/>
      <c r="G131" s="13"/>
      <c r="H131" s="13"/>
      <c r="I131" s="13"/>
      <c r="J131" s="13"/>
      <c r="K131" s="13"/>
      <c r="L131" s="13"/>
      <c r="M131" s="13"/>
    </row>
    <row r="132" spans="1:13" ht="12.75">
      <c r="A132" s="171" t="s">
        <v>72</v>
      </c>
      <c r="B132" s="172"/>
      <c r="C132" s="45" t="s">
        <v>368</v>
      </c>
      <c r="D132" s="13"/>
      <c r="E132" s="13"/>
      <c r="F132" s="13"/>
      <c r="G132" s="13"/>
      <c r="H132" s="13"/>
      <c r="I132" s="13"/>
      <c r="J132" s="13"/>
      <c r="K132" s="13"/>
      <c r="L132" s="13"/>
      <c r="M132" s="13"/>
    </row>
    <row r="133" spans="1:13" ht="11.25">
      <c r="A133" s="13" t="s">
        <v>78</v>
      </c>
      <c r="B133" s="13"/>
      <c r="C133" s="13"/>
      <c r="D133" s="13"/>
      <c r="E133" s="13"/>
      <c r="F133" s="13"/>
      <c r="G133" s="13"/>
      <c r="H133" s="13"/>
      <c r="I133" s="13"/>
      <c r="J133" s="13"/>
      <c r="K133" s="13"/>
      <c r="L133" s="13"/>
      <c r="M133" s="13"/>
    </row>
    <row r="134" spans="1:13" ht="11.25">
      <c r="A134" s="13" t="s">
        <v>79</v>
      </c>
      <c r="B134" s="13"/>
      <c r="C134" s="13"/>
      <c r="D134" s="13"/>
      <c r="E134" s="13"/>
      <c r="F134" s="13"/>
      <c r="G134" s="13"/>
      <c r="H134" s="13"/>
      <c r="I134" s="13"/>
      <c r="J134" s="13"/>
      <c r="K134" s="13"/>
      <c r="L134" s="13"/>
      <c r="M134" s="13"/>
    </row>
    <row r="135" spans="1:13" ht="11.25">
      <c r="A135" s="13"/>
      <c r="B135" s="13"/>
      <c r="C135" s="13"/>
      <c r="D135" s="13"/>
      <c r="E135" s="13"/>
      <c r="F135" s="13"/>
      <c r="G135" s="13"/>
      <c r="H135" s="13"/>
      <c r="I135" s="13"/>
      <c r="J135" s="13"/>
      <c r="K135" s="13"/>
      <c r="L135" s="13"/>
      <c r="M135" s="13"/>
    </row>
    <row r="136" spans="1:13" ht="11.25">
      <c r="A136" s="13"/>
      <c r="B136" s="13"/>
      <c r="C136" s="13"/>
      <c r="D136" s="13"/>
      <c r="E136" s="13"/>
      <c r="F136" s="13"/>
      <c r="G136" s="13"/>
      <c r="H136" s="13"/>
      <c r="I136" s="13"/>
      <c r="J136" s="13"/>
      <c r="K136" s="13"/>
      <c r="L136" s="13"/>
      <c r="M136" s="13"/>
    </row>
    <row r="137" spans="1:13" ht="11.25">
      <c r="A137" s="13"/>
      <c r="B137" s="13"/>
      <c r="C137" s="13"/>
      <c r="D137" s="13"/>
      <c r="E137" s="13"/>
      <c r="F137" s="13"/>
      <c r="G137" s="13"/>
      <c r="H137" s="13"/>
      <c r="I137" s="13"/>
      <c r="J137" s="13"/>
      <c r="K137" s="13"/>
      <c r="L137" s="13"/>
      <c r="M137" s="13"/>
    </row>
    <row r="138" spans="1:13" ht="11.25">
      <c r="A138" s="13" t="s">
        <v>131</v>
      </c>
      <c r="B138" s="13"/>
      <c r="C138" s="13"/>
      <c r="D138" s="13"/>
      <c r="E138" s="13"/>
      <c r="F138" s="13"/>
      <c r="G138" s="13"/>
      <c r="H138" s="13"/>
      <c r="I138" s="13"/>
      <c r="J138" s="13"/>
      <c r="K138" s="13"/>
      <c r="L138" s="13"/>
      <c r="M138" s="13"/>
    </row>
    <row r="139" spans="1:13" ht="11.25">
      <c r="A139" s="13"/>
      <c r="B139" s="13"/>
      <c r="C139" s="13"/>
      <c r="D139" s="13"/>
      <c r="E139" s="13" t="s">
        <v>83</v>
      </c>
      <c r="F139" s="13"/>
      <c r="G139" s="13"/>
      <c r="H139" s="13"/>
      <c r="I139" s="13"/>
      <c r="J139" s="13"/>
      <c r="K139" s="13"/>
      <c r="L139" s="13"/>
      <c r="M139" s="13"/>
    </row>
    <row r="140" spans="1:13" ht="11.25">
      <c r="A140" s="171" t="s">
        <v>80</v>
      </c>
      <c r="B140" s="171"/>
      <c r="C140" s="171"/>
      <c r="D140" s="171"/>
      <c r="E140" s="13"/>
      <c r="F140" s="45"/>
      <c r="G140" s="13"/>
      <c r="H140" s="13"/>
      <c r="I140" s="13"/>
      <c r="J140" s="13"/>
      <c r="K140" s="13"/>
      <c r="L140" s="13"/>
      <c r="M140" s="13"/>
    </row>
    <row r="141" spans="1:13" ht="11.25">
      <c r="A141" s="171" t="s">
        <v>81</v>
      </c>
      <c r="B141" s="171"/>
      <c r="C141" s="171"/>
      <c r="D141" s="171"/>
      <c r="E141" s="13"/>
      <c r="F141" s="45"/>
      <c r="G141" s="13"/>
      <c r="H141" s="13"/>
      <c r="I141" s="13"/>
      <c r="J141" s="13"/>
      <c r="K141" s="13"/>
      <c r="L141" s="13"/>
      <c r="M141" s="13"/>
    </row>
    <row r="142" spans="1:13" ht="11.25">
      <c r="A142" s="171" t="s">
        <v>82</v>
      </c>
      <c r="B142" s="171"/>
      <c r="C142" s="171"/>
      <c r="D142" s="171"/>
      <c r="E142" s="13"/>
      <c r="F142" s="45"/>
      <c r="G142" s="13"/>
      <c r="H142" s="13"/>
      <c r="I142" s="13"/>
      <c r="J142" s="13"/>
      <c r="K142" s="13"/>
      <c r="L142" s="13"/>
      <c r="M142" s="13"/>
    </row>
    <row r="143" spans="1:13" ht="11.25">
      <c r="A143" s="13"/>
      <c r="B143" s="13"/>
      <c r="C143" s="13"/>
      <c r="D143" s="13"/>
      <c r="E143" s="13"/>
      <c r="F143" s="13"/>
      <c r="G143" s="13"/>
      <c r="H143" s="13"/>
      <c r="I143" s="13"/>
      <c r="J143" s="13"/>
      <c r="K143" s="13"/>
      <c r="L143" s="13"/>
      <c r="M143" s="13"/>
    </row>
    <row r="144" spans="1:13" ht="11.25">
      <c r="A144" s="13"/>
      <c r="B144" s="13"/>
      <c r="C144" s="13"/>
      <c r="D144" s="13"/>
      <c r="E144" s="13"/>
      <c r="F144" s="13"/>
      <c r="G144" s="13"/>
      <c r="H144" s="13"/>
      <c r="I144" s="13"/>
      <c r="J144" s="13"/>
      <c r="K144" s="13"/>
      <c r="L144" s="13"/>
      <c r="M144" s="13"/>
    </row>
    <row r="145" spans="1:13" ht="11.25">
      <c r="A145" s="13"/>
      <c r="B145" s="13"/>
      <c r="C145" s="13"/>
      <c r="D145" s="13"/>
      <c r="E145" s="13"/>
      <c r="F145" s="13"/>
      <c r="G145" s="13"/>
      <c r="H145" s="13"/>
      <c r="I145" s="13"/>
      <c r="J145" s="13"/>
      <c r="K145" s="13"/>
      <c r="L145" s="13"/>
      <c r="M145" s="13"/>
    </row>
    <row r="146" spans="1:13" ht="11.25">
      <c r="A146" s="20" t="s">
        <v>84</v>
      </c>
      <c r="B146" s="13"/>
      <c r="C146" s="13"/>
      <c r="D146" s="13"/>
      <c r="E146" s="13"/>
      <c r="F146" s="13"/>
      <c r="G146" s="13"/>
      <c r="H146" s="13"/>
      <c r="I146" s="13"/>
      <c r="J146" s="13"/>
      <c r="K146" s="13"/>
      <c r="L146" s="13"/>
      <c r="M146" s="13"/>
    </row>
    <row r="147" spans="1:13" ht="11.25">
      <c r="A147" s="13" t="s">
        <v>132</v>
      </c>
      <c r="B147" s="13"/>
      <c r="C147" s="13"/>
      <c r="D147" s="13"/>
      <c r="E147" s="13"/>
      <c r="F147" s="13"/>
      <c r="G147" s="13"/>
      <c r="H147" s="13"/>
      <c r="I147" s="13"/>
      <c r="J147" s="13"/>
      <c r="K147" s="13"/>
      <c r="L147" s="13"/>
      <c r="M147" s="13"/>
    </row>
    <row r="148" spans="1:13" ht="11.25">
      <c r="A148" s="13"/>
      <c r="B148" s="13"/>
      <c r="C148" s="13" t="s">
        <v>73</v>
      </c>
      <c r="D148" s="13"/>
      <c r="E148" s="13"/>
      <c r="F148" s="13"/>
      <c r="G148" s="13"/>
      <c r="H148" s="13"/>
      <c r="I148" s="13"/>
      <c r="J148" s="13"/>
      <c r="K148" s="13"/>
      <c r="L148" s="13"/>
      <c r="M148" s="13"/>
    </row>
    <row r="149" spans="1:13" ht="12.75">
      <c r="A149" s="171" t="s">
        <v>71</v>
      </c>
      <c r="B149" s="172"/>
      <c r="C149" s="45" t="s">
        <v>368</v>
      </c>
      <c r="D149" s="13"/>
      <c r="E149" s="13"/>
      <c r="F149" s="13"/>
      <c r="G149" s="13"/>
      <c r="H149" s="13"/>
      <c r="I149" s="13"/>
      <c r="J149" s="13"/>
      <c r="K149" s="13"/>
      <c r="L149" s="13"/>
      <c r="M149" s="13"/>
    </row>
    <row r="150" spans="1:13" ht="12.75">
      <c r="A150" s="171" t="s">
        <v>72</v>
      </c>
      <c r="B150" s="172"/>
      <c r="C150" s="45"/>
      <c r="D150" s="44" t="s">
        <v>85</v>
      </c>
      <c r="E150" s="13"/>
      <c r="F150" s="13"/>
      <c r="G150" s="13"/>
      <c r="H150" s="13"/>
      <c r="I150" s="13"/>
      <c r="J150" s="13"/>
      <c r="K150" s="13"/>
      <c r="L150" s="13"/>
      <c r="M150" s="13"/>
    </row>
    <row r="151" spans="1:13" ht="11.25">
      <c r="A151" s="13"/>
      <c r="B151" s="13"/>
      <c r="C151" s="13"/>
      <c r="D151" s="13"/>
      <c r="E151" s="13"/>
      <c r="F151" s="13"/>
      <c r="G151" s="13"/>
      <c r="H151" s="13"/>
      <c r="I151" s="13"/>
      <c r="J151" s="13"/>
      <c r="K151" s="13"/>
      <c r="L151" s="13"/>
      <c r="M151" s="13"/>
    </row>
    <row r="152" spans="1:13" ht="11.25">
      <c r="A152" s="13"/>
      <c r="B152" s="13"/>
      <c r="C152" s="13"/>
      <c r="D152" s="13"/>
      <c r="E152" s="13"/>
      <c r="F152" s="13"/>
      <c r="G152" s="13"/>
      <c r="H152" s="13"/>
      <c r="I152" s="13"/>
      <c r="J152" s="13"/>
      <c r="K152" s="13"/>
      <c r="L152" s="13"/>
      <c r="M152" s="13"/>
    </row>
    <row r="153" spans="1:13" ht="11.25">
      <c r="A153" s="13"/>
      <c r="B153" s="13"/>
      <c r="C153" s="13"/>
      <c r="D153" s="13"/>
      <c r="E153" s="13"/>
      <c r="F153" s="13"/>
      <c r="G153" s="13"/>
      <c r="H153" s="13"/>
      <c r="I153" s="13"/>
      <c r="J153" s="13"/>
      <c r="K153" s="13"/>
      <c r="L153" s="13"/>
      <c r="M153" s="13"/>
    </row>
    <row r="154" spans="1:13" ht="11.25">
      <c r="A154" s="13" t="s">
        <v>133</v>
      </c>
      <c r="B154" s="13"/>
      <c r="C154" s="13"/>
      <c r="D154" s="13"/>
      <c r="E154" s="13"/>
      <c r="F154" s="13"/>
      <c r="G154" s="13"/>
      <c r="H154" s="13"/>
      <c r="I154" s="13"/>
      <c r="J154" s="13"/>
      <c r="K154" s="13"/>
      <c r="L154" s="13"/>
      <c r="M154" s="13"/>
    </row>
    <row r="155" spans="1:13" ht="11.25">
      <c r="A155" s="13"/>
      <c r="B155" s="13"/>
      <c r="C155" s="13" t="s">
        <v>89</v>
      </c>
      <c r="D155" s="13"/>
      <c r="E155" s="13"/>
      <c r="F155" s="13"/>
      <c r="G155" s="13"/>
      <c r="H155" s="13"/>
      <c r="I155" s="13"/>
      <c r="J155" s="13"/>
      <c r="K155" s="13"/>
      <c r="L155" s="13"/>
      <c r="M155" s="13"/>
    </row>
    <row r="156" spans="1:13" ht="12.75">
      <c r="A156" s="171" t="s">
        <v>86</v>
      </c>
      <c r="B156" s="172"/>
      <c r="C156" s="45"/>
      <c r="D156" s="13"/>
      <c r="E156" s="13"/>
      <c r="F156" s="13"/>
      <c r="G156" s="13"/>
      <c r="H156" s="13"/>
      <c r="I156" s="13"/>
      <c r="J156" s="13"/>
      <c r="K156" s="13"/>
      <c r="L156" s="13"/>
      <c r="M156" s="13"/>
    </row>
    <row r="157" spans="1:13" ht="12.75">
      <c r="A157" s="171" t="s">
        <v>87</v>
      </c>
      <c r="B157" s="172"/>
      <c r="C157" s="45"/>
      <c r="D157" s="13"/>
      <c r="E157" s="13"/>
      <c r="F157" s="13"/>
      <c r="G157" s="13"/>
      <c r="H157" s="13"/>
      <c r="I157" s="13"/>
      <c r="J157" s="13"/>
      <c r="K157" s="13"/>
      <c r="L157" s="13"/>
      <c r="M157" s="13"/>
    </row>
    <row r="158" spans="1:13" ht="12.75">
      <c r="A158" s="171" t="s">
        <v>88</v>
      </c>
      <c r="B158" s="172"/>
      <c r="C158" s="45" t="s">
        <v>368</v>
      </c>
      <c r="D158" s="13"/>
      <c r="E158" s="13"/>
      <c r="F158" s="13"/>
      <c r="G158" s="13"/>
      <c r="H158" s="13"/>
      <c r="I158" s="13"/>
      <c r="J158" s="13"/>
      <c r="K158" s="13"/>
      <c r="L158" s="13"/>
      <c r="M158" s="13"/>
    </row>
    <row r="159" spans="1:13" ht="11.25">
      <c r="A159" s="13"/>
      <c r="B159" s="13"/>
      <c r="C159" s="13"/>
      <c r="D159" s="13"/>
      <c r="E159" s="13"/>
      <c r="F159" s="13"/>
      <c r="G159" s="13"/>
      <c r="H159" s="13"/>
      <c r="I159" s="13"/>
      <c r="J159" s="13"/>
      <c r="K159" s="13"/>
      <c r="L159" s="13"/>
      <c r="M159" s="13"/>
    </row>
    <row r="160" spans="1:13" ht="11.25">
      <c r="A160" s="13"/>
      <c r="B160" s="13"/>
      <c r="C160" s="13"/>
      <c r="D160" s="13"/>
      <c r="E160" s="13"/>
      <c r="F160" s="13"/>
      <c r="G160" s="13"/>
      <c r="H160" s="13"/>
      <c r="I160" s="13"/>
      <c r="J160" s="13"/>
      <c r="K160" s="13"/>
      <c r="L160" s="13"/>
      <c r="M160" s="13"/>
    </row>
    <row r="161" spans="1:13" ht="11.25">
      <c r="A161" s="13"/>
      <c r="B161" s="13"/>
      <c r="C161" s="13"/>
      <c r="D161" s="13"/>
      <c r="E161" s="13"/>
      <c r="F161" s="13"/>
      <c r="G161" s="13"/>
      <c r="H161" s="13"/>
      <c r="I161" s="13"/>
      <c r="J161" s="13"/>
      <c r="K161" s="13"/>
      <c r="L161" s="13"/>
      <c r="M161" s="13"/>
    </row>
    <row r="162" spans="1:13" ht="11.25">
      <c r="A162" s="20" t="s">
        <v>90</v>
      </c>
      <c r="B162" s="13"/>
      <c r="C162" s="13"/>
      <c r="D162" s="13"/>
      <c r="E162" s="13"/>
      <c r="F162" s="13"/>
      <c r="G162" s="13"/>
      <c r="H162" s="13"/>
      <c r="I162" s="13"/>
      <c r="J162" s="13"/>
      <c r="K162" s="13"/>
      <c r="L162" s="13"/>
      <c r="M162" s="13"/>
    </row>
    <row r="163" spans="1:13" ht="11.25">
      <c r="A163" s="13" t="s">
        <v>266</v>
      </c>
      <c r="B163" s="13"/>
      <c r="C163" s="13"/>
      <c r="D163" s="13"/>
      <c r="E163" s="13"/>
      <c r="F163" s="13"/>
      <c r="G163" s="13"/>
      <c r="H163" s="13"/>
      <c r="I163" s="13"/>
      <c r="J163" s="13"/>
      <c r="K163" s="13"/>
      <c r="L163" s="13"/>
      <c r="M163" s="13"/>
    </row>
    <row r="164" spans="1:13" ht="11.25">
      <c r="A164" s="13"/>
      <c r="B164" s="13"/>
      <c r="C164" s="13" t="s">
        <v>73</v>
      </c>
      <c r="D164" s="13"/>
      <c r="E164" s="13"/>
      <c r="F164" s="13"/>
      <c r="G164" s="13"/>
      <c r="H164" s="13"/>
      <c r="I164" s="13"/>
      <c r="J164" s="13"/>
      <c r="K164" s="13"/>
      <c r="L164" s="13"/>
      <c r="M164" s="13"/>
    </row>
    <row r="165" spans="1:13" ht="12.75">
      <c r="A165" s="171" t="s">
        <v>71</v>
      </c>
      <c r="B165" s="172"/>
      <c r="C165" s="45" t="s">
        <v>368</v>
      </c>
      <c r="D165" s="13"/>
      <c r="E165" s="13"/>
      <c r="F165" s="13"/>
      <c r="G165" s="13"/>
      <c r="H165" s="13"/>
      <c r="I165" s="13"/>
      <c r="J165" s="13"/>
      <c r="K165" s="13"/>
      <c r="L165" s="13"/>
      <c r="M165" s="13"/>
    </row>
    <row r="166" spans="1:13" ht="12.75">
      <c r="A166" s="171" t="s">
        <v>72</v>
      </c>
      <c r="B166" s="172"/>
      <c r="C166" s="45"/>
      <c r="D166" s="13"/>
      <c r="E166" s="13"/>
      <c r="F166" s="13"/>
      <c r="G166" s="13"/>
      <c r="H166" s="13"/>
      <c r="I166" s="13"/>
      <c r="J166" s="13"/>
      <c r="K166" s="13"/>
      <c r="L166" s="13"/>
      <c r="M166" s="13"/>
    </row>
    <row r="167" spans="1:13" ht="11.25">
      <c r="A167" s="13"/>
      <c r="B167" s="13"/>
      <c r="C167" s="13"/>
      <c r="D167" s="13"/>
      <c r="E167" s="13"/>
      <c r="F167" s="13"/>
      <c r="G167" s="13"/>
      <c r="H167" s="13"/>
      <c r="I167" s="13"/>
      <c r="J167" s="13"/>
      <c r="K167" s="13"/>
      <c r="L167" s="13"/>
      <c r="M167" s="13"/>
    </row>
    <row r="168" spans="1:13" ht="11.25">
      <c r="A168" s="13" t="s">
        <v>267</v>
      </c>
      <c r="B168" s="13"/>
      <c r="C168" s="13"/>
      <c r="D168" s="13"/>
      <c r="E168" s="13"/>
      <c r="F168" s="13"/>
      <c r="G168" s="13"/>
      <c r="H168" s="13"/>
      <c r="I168" s="13"/>
      <c r="J168" s="13"/>
      <c r="K168" s="13"/>
      <c r="L168" s="13"/>
      <c r="M168" s="13"/>
    </row>
    <row r="169" spans="1:13" ht="11.25">
      <c r="A169" s="13"/>
      <c r="B169" s="13"/>
      <c r="C169" s="78">
        <v>0</v>
      </c>
      <c r="D169" s="13" t="s">
        <v>165</v>
      </c>
      <c r="E169" s="13"/>
      <c r="F169" s="13"/>
      <c r="G169" s="13"/>
      <c r="H169" s="13"/>
      <c r="I169" s="13"/>
      <c r="J169" s="13"/>
      <c r="K169" s="13"/>
      <c r="L169" s="13"/>
      <c r="M169" s="13"/>
    </row>
    <row r="170" spans="1:13" ht="11.25">
      <c r="A170" s="13"/>
      <c r="B170" s="13"/>
      <c r="C170" s="13"/>
      <c r="D170" s="13"/>
      <c r="E170" s="13"/>
      <c r="F170" s="13"/>
      <c r="G170" s="13"/>
      <c r="H170" s="13"/>
      <c r="I170" s="13"/>
      <c r="J170" s="13"/>
      <c r="K170" s="13"/>
      <c r="L170" s="13"/>
      <c r="M170" s="13"/>
    </row>
    <row r="171" spans="1:13" ht="11.25">
      <c r="A171" s="13"/>
      <c r="B171" s="13"/>
      <c r="C171" s="13"/>
      <c r="D171" s="13"/>
      <c r="E171" s="13"/>
      <c r="F171" s="13"/>
      <c r="G171" s="13"/>
      <c r="H171" s="13"/>
      <c r="I171" s="13"/>
      <c r="J171" s="13"/>
      <c r="K171" s="13"/>
      <c r="L171" s="13"/>
      <c r="M171" s="13"/>
    </row>
    <row r="172" spans="1:13" ht="11.25">
      <c r="A172" s="13"/>
      <c r="B172" s="13"/>
      <c r="C172" s="13"/>
      <c r="D172" s="13"/>
      <c r="E172" s="13"/>
      <c r="F172" s="13"/>
      <c r="G172" s="13"/>
      <c r="H172" s="13"/>
      <c r="I172" s="13"/>
      <c r="J172" s="13"/>
      <c r="K172" s="13"/>
      <c r="L172" s="13"/>
      <c r="M172" s="13"/>
    </row>
    <row r="173" spans="1:13" ht="11.25">
      <c r="A173" s="20" t="s">
        <v>91</v>
      </c>
      <c r="B173" s="13"/>
      <c r="C173" s="13"/>
      <c r="D173" s="13"/>
      <c r="E173" s="13"/>
      <c r="F173" s="13"/>
      <c r="G173" s="13"/>
      <c r="H173" s="13"/>
      <c r="I173" s="13"/>
      <c r="J173" s="13"/>
      <c r="K173" s="13"/>
      <c r="L173" s="13"/>
      <c r="M173" s="13"/>
    </row>
    <row r="174" spans="1:13" ht="11.25">
      <c r="A174" s="13"/>
      <c r="B174" s="173"/>
      <c r="C174" s="174"/>
      <c r="D174" s="174"/>
      <c r="E174" s="174"/>
      <c r="F174" s="174"/>
      <c r="G174" s="174"/>
      <c r="H174" s="175"/>
      <c r="I174" s="13"/>
      <c r="J174" s="13"/>
      <c r="K174" s="13"/>
      <c r="L174" s="13"/>
      <c r="M174" s="13"/>
    </row>
    <row r="175" spans="1:13" ht="11.25">
      <c r="A175" s="13"/>
      <c r="B175" s="176"/>
      <c r="C175" s="177"/>
      <c r="D175" s="177"/>
      <c r="E175" s="177"/>
      <c r="F175" s="177"/>
      <c r="G175" s="177"/>
      <c r="H175" s="178"/>
      <c r="I175" s="13"/>
      <c r="J175" s="13"/>
      <c r="K175" s="13"/>
      <c r="L175" s="13"/>
      <c r="M175" s="13"/>
    </row>
    <row r="176" spans="1:13" ht="11.25">
      <c r="A176" s="13"/>
      <c r="B176" s="176"/>
      <c r="C176" s="177"/>
      <c r="D176" s="177"/>
      <c r="E176" s="177"/>
      <c r="F176" s="177"/>
      <c r="G176" s="177"/>
      <c r="H176" s="178"/>
      <c r="I176" s="13"/>
      <c r="J176" s="13"/>
      <c r="K176" s="13"/>
      <c r="L176" s="13"/>
      <c r="M176" s="13"/>
    </row>
    <row r="177" spans="1:13" ht="11.25">
      <c r="A177" s="13"/>
      <c r="B177" s="179"/>
      <c r="C177" s="180"/>
      <c r="D177" s="180"/>
      <c r="E177" s="180"/>
      <c r="F177" s="180"/>
      <c r="G177" s="180"/>
      <c r="H177" s="181"/>
      <c r="I177" s="13"/>
      <c r="J177" s="13"/>
      <c r="K177" s="13"/>
      <c r="L177" s="13"/>
      <c r="M177" s="13"/>
    </row>
    <row r="178" spans="1:13" ht="11.25">
      <c r="A178" s="13"/>
      <c r="B178" s="13"/>
      <c r="C178" s="13"/>
      <c r="D178" s="13"/>
      <c r="E178" s="13"/>
      <c r="F178" s="13"/>
      <c r="G178" s="13"/>
      <c r="H178" s="13"/>
      <c r="I178" s="13"/>
      <c r="J178" s="13"/>
      <c r="K178" s="13"/>
      <c r="L178" s="13"/>
      <c r="M178" s="13"/>
    </row>
    <row r="179" spans="1:13" ht="11.25">
      <c r="A179" s="13"/>
      <c r="B179" s="13"/>
      <c r="C179" s="13"/>
      <c r="D179" s="13"/>
      <c r="E179" s="13"/>
      <c r="F179" s="13"/>
      <c r="G179" s="13"/>
      <c r="H179" s="13"/>
      <c r="I179" s="13"/>
      <c r="J179" s="13"/>
      <c r="K179" s="13"/>
      <c r="L179" s="13"/>
      <c r="M179" s="13"/>
    </row>
  </sheetData>
  <sheetProtection password="CB1B" sheet="1" objects="1" scenarios="1"/>
  <mergeCells count="41">
    <mergeCell ref="J5:K5"/>
    <mergeCell ref="J38:K38"/>
    <mergeCell ref="A122:B122"/>
    <mergeCell ref="A123:B123"/>
    <mergeCell ref="A113:B113"/>
    <mergeCell ref="A114:B114"/>
    <mergeCell ref="A120:B120"/>
    <mergeCell ref="A121:B121"/>
    <mergeCell ref="F6:F7"/>
    <mergeCell ref="G6:G7"/>
    <mergeCell ref="B174:H177"/>
    <mergeCell ref="A150:B150"/>
    <mergeCell ref="A156:B156"/>
    <mergeCell ref="A157:B157"/>
    <mergeCell ref="A158:B158"/>
    <mergeCell ref="A165:B165"/>
    <mergeCell ref="A166:B166"/>
    <mergeCell ref="A131:B131"/>
    <mergeCell ref="A132:B132"/>
    <mergeCell ref="A140:D140"/>
    <mergeCell ref="A141:D141"/>
    <mergeCell ref="A142:D142"/>
    <mergeCell ref="A149:B149"/>
    <mergeCell ref="K39:K40"/>
    <mergeCell ref="D39:D40"/>
    <mergeCell ref="C39:C40"/>
    <mergeCell ref="E39:E40"/>
    <mergeCell ref="I39:I40"/>
    <mergeCell ref="F39:F40"/>
    <mergeCell ref="H39:H40"/>
    <mergeCell ref="G39:G40"/>
    <mergeCell ref="I6:I7"/>
    <mergeCell ref="E6:E7"/>
    <mergeCell ref="D6:D7"/>
    <mergeCell ref="C6:C7"/>
    <mergeCell ref="H6:H7"/>
    <mergeCell ref="L39:L40"/>
    <mergeCell ref="L6:L7"/>
    <mergeCell ref="K6:K7"/>
    <mergeCell ref="J6:J7"/>
    <mergeCell ref="J39:J40"/>
  </mergeCells>
  <hyperlinks>
    <hyperlink ref="D114" location="revision!C131" display="(skip to part C)"/>
    <hyperlink ref="D131" location="revision!C149" display="(skip to part D)"/>
    <hyperlink ref="D150" location="revision!C165" display="(skip to part E)"/>
  </hyperlinks>
  <printOptions horizontalCentered="1"/>
  <pageMargins left="0.25" right="0.25" top="1" bottom="1" header="0.5" footer="0.5"/>
  <pageSetup horizontalDpi="600" verticalDpi="600" orientation="landscape" r:id="rId1"/>
  <headerFooter alignWithMargins="0">
    <oddHeader>&amp;C&amp;"Times New Roman,Bold"&amp;14HEDS Freshmen Financial Aid Survey</oddHeader>
    <oddFooter>&amp;L&amp;A&amp;RPage &amp;P/&amp;N</oddFooter>
  </headerFooter>
  <rowBreaks count="5" manualBreakCount="5">
    <brk id="34" max="13" man="1"/>
    <brk id="67" max="13" man="1"/>
    <brk id="107" max="13" man="1"/>
    <brk id="125" max="13" man="1"/>
    <brk id="160" max="13" man="1"/>
  </rowBreaks>
</worksheet>
</file>

<file path=xl/worksheets/sheet8.xml><?xml version="1.0" encoding="utf-8"?>
<worksheet xmlns="http://schemas.openxmlformats.org/spreadsheetml/2006/main" xmlns:r="http://schemas.openxmlformats.org/officeDocument/2006/relationships">
  <dimension ref="A1:M179"/>
  <sheetViews>
    <sheetView zoomScalePageLayoutView="0" workbookViewId="0" topLeftCell="A1">
      <selection activeCell="A1" sqref="A1"/>
    </sheetView>
  </sheetViews>
  <sheetFormatPr defaultColWidth="9.140625" defaultRowHeight="12.75"/>
  <cols>
    <col min="1" max="1" width="39.7109375" style="1" customWidth="1"/>
    <col min="2" max="2" width="5.7109375" style="1" customWidth="1"/>
    <col min="3" max="3" width="9.140625" style="1" customWidth="1"/>
    <col min="4" max="4" width="9.8515625" style="1" customWidth="1"/>
    <col min="5" max="5" width="1.28515625" style="1" customWidth="1"/>
    <col min="6" max="7" width="12.140625" style="1" customWidth="1"/>
    <col min="8" max="8" width="14.140625" style="1" customWidth="1"/>
    <col min="9" max="9" width="1.28515625" style="1" customWidth="1"/>
    <col min="10" max="10" width="10.140625" style="1" customWidth="1"/>
    <col min="11" max="11" width="9.421875" style="1" customWidth="1"/>
    <col min="12" max="12" width="10.8515625" style="1" customWidth="1"/>
    <col min="13" max="16384" width="9.140625" style="1" customWidth="1"/>
  </cols>
  <sheetData>
    <row r="1" spans="1:13" ht="12.75">
      <c r="A1" s="57" t="str">
        <f>IF(LEN(General!A1)&gt;0,General!A1,"")</f>
        <v>Kenyon College</v>
      </c>
      <c r="B1" s="13"/>
      <c r="C1" s="13"/>
      <c r="D1" s="13"/>
      <c r="E1" s="13"/>
      <c r="F1" s="13"/>
      <c r="G1" s="13"/>
      <c r="H1" s="13"/>
      <c r="I1" s="13"/>
      <c r="J1" s="13"/>
      <c r="K1" s="13"/>
      <c r="L1" s="13"/>
      <c r="M1" s="13"/>
    </row>
    <row r="2" spans="1:13" ht="11.25">
      <c r="A2" s="13"/>
      <c r="B2" s="13"/>
      <c r="C2" s="13"/>
      <c r="D2" s="13"/>
      <c r="E2" s="13"/>
      <c r="F2" s="13"/>
      <c r="G2" s="13"/>
      <c r="H2" s="13"/>
      <c r="I2" s="13"/>
      <c r="J2" s="13"/>
      <c r="K2" s="13"/>
      <c r="L2" s="13"/>
      <c r="M2" s="13"/>
    </row>
    <row r="3" spans="1:13" ht="12.75">
      <c r="A3" s="57" t="s">
        <v>136</v>
      </c>
      <c r="B3" s="13"/>
      <c r="C3" s="13"/>
      <c r="D3" s="13"/>
      <c r="E3" s="13"/>
      <c r="F3" s="13"/>
      <c r="G3" s="13"/>
      <c r="H3" s="13"/>
      <c r="I3" s="13"/>
      <c r="J3" s="13"/>
      <c r="K3" s="13"/>
      <c r="L3" s="13"/>
      <c r="M3" s="13"/>
    </row>
    <row r="4" spans="1:13" ht="12" thickBot="1">
      <c r="A4" s="20"/>
      <c r="B4" s="13"/>
      <c r="C4" s="13"/>
      <c r="D4" s="13"/>
      <c r="E4" s="13"/>
      <c r="F4" s="20" t="s">
        <v>173</v>
      </c>
      <c r="G4" s="13"/>
      <c r="H4" s="13"/>
      <c r="I4" s="13"/>
      <c r="J4" s="20" t="s">
        <v>174</v>
      </c>
      <c r="K4" s="13"/>
      <c r="L4" s="13"/>
      <c r="M4" s="13"/>
    </row>
    <row r="5" spans="1:13" ht="12.75" thickTop="1">
      <c r="A5" s="2"/>
      <c r="B5" s="3"/>
      <c r="C5" s="3"/>
      <c r="D5" s="3"/>
      <c r="E5" s="3"/>
      <c r="F5" s="3" t="s">
        <v>151</v>
      </c>
      <c r="G5" s="3" t="s">
        <v>151</v>
      </c>
      <c r="H5" s="3" t="s">
        <v>152</v>
      </c>
      <c r="I5" s="3"/>
      <c r="J5" s="163" t="s">
        <v>156</v>
      </c>
      <c r="K5" s="164"/>
      <c r="L5" s="4"/>
      <c r="M5" s="13"/>
    </row>
    <row r="6" spans="1:13" ht="12">
      <c r="A6" s="5"/>
      <c r="B6" s="6"/>
      <c r="C6" s="165" t="s">
        <v>175</v>
      </c>
      <c r="D6" s="165" t="s">
        <v>178</v>
      </c>
      <c r="E6" s="167"/>
      <c r="F6" s="165" t="s">
        <v>162</v>
      </c>
      <c r="G6" s="167" t="s">
        <v>172</v>
      </c>
      <c r="H6" s="165" t="s">
        <v>162</v>
      </c>
      <c r="I6" s="167"/>
      <c r="J6" s="167" t="s">
        <v>32</v>
      </c>
      <c r="K6" s="167" t="s">
        <v>33</v>
      </c>
      <c r="L6" s="169" t="s">
        <v>176</v>
      </c>
      <c r="M6" s="13"/>
    </row>
    <row r="7" spans="1:13" ht="12">
      <c r="A7" s="5"/>
      <c r="B7" s="6"/>
      <c r="C7" s="166"/>
      <c r="D7" s="166"/>
      <c r="E7" s="168"/>
      <c r="F7" s="166"/>
      <c r="G7" s="168"/>
      <c r="H7" s="166"/>
      <c r="I7" s="168"/>
      <c r="J7" s="168"/>
      <c r="K7" s="168"/>
      <c r="L7" s="170"/>
      <c r="M7" s="13"/>
    </row>
    <row r="8" spans="1:13" ht="12">
      <c r="A8" s="5"/>
      <c r="B8" s="6" t="s">
        <v>31</v>
      </c>
      <c r="C8" s="22" t="s">
        <v>41</v>
      </c>
      <c r="D8" s="22" t="s">
        <v>42</v>
      </c>
      <c r="E8" s="22"/>
      <c r="F8" s="22" t="s">
        <v>43</v>
      </c>
      <c r="G8" s="22" t="s">
        <v>44</v>
      </c>
      <c r="H8" s="22" t="s">
        <v>45</v>
      </c>
      <c r="I8" s="22"/>
      <c r="J8" s="22" t="s">
        <v>46</v>
      </c>
      <c r="K8" s="22" t="s">
        <v>47</v>
      </c>
      <c r="L8" s="23" t="s">
        <v>48</v>
      </c>
      <c r="M8" s="13"/>
    </row>
    <row r="9" spans="1:13" ht="12">
      <c r="A9" s="80" t="s">
        <v>26</v>
      </c>
      <c r="B9" s="8"/>
      <c r="C9" s="9"/>
      <c r="D9" s="9"/>
      <c r="E9" s="9"/>
      <c r="F9" s="9"/>
      <c r="G9" s="9"/>
      <c r="H9" s="9"/>
      <c r="I9" s="9"/>
      <c r="J9" s="9"/>
      <c r="K9" s="9"/>
      <c r="L9" s="10"/>
      <c r="M9" s="13"/>
    </row>
    <row r="10" spans="1:13" ht="12">
      <c r="A10" s="11" t="s">
        <v>27</v>
      </c>
      <c r="B10" s="8"/>
      <c r="C10" s="9"/>
      <c r="D10" s="9"/>
      <c r="E10" s="9"/>
      <c r="F10" s="9"/>
      <c r="G10" s="9"/>
      <c r="H10" s="9"/>
      <c r="I10" s="9"/>
      <c r="J10" s="9"/>
      <c r="K10" s="9"/>
      <c r="L10" s="10"/>
      <c r="M10" s="13"/>
    </row>
    <row r="11" spans="1:13" ht="12">
      <c r="A11" s="12" t="s">
        <v>29</v>
      </c>
      <c r="B11" s="8">
        <v>1</v>
      </c>
      <c r="C11" s="58">
        <v>559</v>
      </c>
      <c r="D11" s="59"/>
      <c r="E11" s="59"/>
      <c r="F11" s="59"/>
      <c r="G11" s="59"/>
      <c r="H11" s="59"/>
      <c r="I11" s="59"/>
      <c r="J11" s="59"/>
      <c r="K11" s="59"/>
      <c r="L11" s="60"/>
      <c r="M11" s="13"/>
    </row>
    <row r="12" spans="1:13" ht="12">
      <c r="A12" s="12" t="s">
        <v>115</v>
      </c>
      <c r="B12" s="8">
        <v>2</v>
      </c>
      <c r="C12" s="58">
        <v>140</v>
      </c>
      <c r="D12" s="59"/>
      <c r="E12" s="59"/>
      <c r="F12" s="61">
        <v>655700</v>
      </c>
      <c r="G12" s="61"/>
      <c r="H12" s="61">
        <v>84930</v>
      </c>
      <c r="I12" s="59"/>
      <c r="J12" s="61">
        <v>5250</v>
      </c>
      <c r="K12" s="61"/>
      <c r="L12" s="63">
        <v>745880</v>
      </c>
      <c r="M12" s="13"/>
    </row>
    <row r="13" spans="1:13" ht="12">
      <c r="A13" s="11" t="s">
        <v>28</v>
      </c>
      <c r="B13" s="8"/>
      <c r="C13" s="59"/>
      <c r="D13" s="59"/>
      <c r="E13" s="59"/>
      <c r="F13" s="62"/>
      <c r="G13" s="62"/>
      <c r="H13" s="62"/>
      <c r="I13" s="59"/>
      <c r="J13" s="62"/>
      <c r="K13" s="62"/>
      <c r="L13" s="64"/>
      <c r="M13" s="13"/>
    </row>
    <row r="14" spans="1:13" ht="12">
      <c r="A14" s="12" t="s">
        <v>29</v>
      </c>
      <c r="B14" s="8">
        <v>3</v>
      </c>
      <c r="C14" s="58">
        <v>132</v>
      </c>
      <c r="D14" s="59"/>
      <c r="E14" s="59"/>
      <c r="F14" s="62"/>
      <c r="G14" s="62"/>
      <c r="H14" s="62"/>
      <c r="I14" s="59"/>
      <c r="J14" s="62"/>
      <c r="K14" s="62"/>
      <c r="L14" s="64"/>
      <c r="M14" s="13"/>
    </row>
    <row r="15" spans="1:13" ht="12">
      <c r="A15" s="12" t="s">
        <v>115</v>
      </c>
      <c r="B15" s="8">
        <v>4</v>
      </c>
      <c r="C15" s="58">
        <v>143</v>
      </c>
      <c r="D15" s="59"/>
      <c r="E15" s="59"/>
      <c r="F15" s="61">
        <v>528100</v>
      </c>
      <c r="G15" s="61"/>
      <c r="H15" s="61">
        <v>165573</v>
      </c>
      <c r="I15" s="59"/>
      <c r="J15" s="61">
        <v>73786</v>
      </c>
      <c r="K15" s="61"/>
      <c r="L15" s="63">
        <v>767459</v>
      </c>
      <c r="M15" s="13"/>
    </row>
    <row r="16" spans="1:13" ht="12">
      <c r="A16" s="7" t="s">
        <v>30</v>
      </c>
      <c r="B16" s="8">
        <v>5</v>
      </c>
      <c r="C16" s="65">
        <v>974</v>
      </c>
      <c r="D16" s="66"/>
      <c r="E16" s="66"/>
      <c r="F16" s="67">
        <v>1183800</v>
      </c>
      <c r="G16" s="67"/>
      <c r="H16" s="67">
        <v>250503</v>
      </c>
      <c r="I16" s="66"/>
      <c r="J16" s="67">
        <v>79036</v>
      </c>
      <c r="K16" s="67"/>
      <c r="L16" s="69">
        <v>1513339</v>
      </c>
      <c r="M16" s="13"/>
    </row>
    <row r="17" spans="1:13" ht="12">
      <c r="A17" s="5"/>
      <c r="B17" s="8"/>
      <c r="C17" s="59"/>
      <c r="D17" s="59"/>
      <c r="E17" s="59"/>
      <c r="F17" s="62"/>
      <c r="G17" s="62"/>
      <c r="H17" s="62"/>
      <c r="I17" s="59"/>
      <c r="J17" s="62"/>
      <c r="K17" s="62"/>
      <c r="L17" s="64"/>
      <c r="M17" s="13"/>
    </row>
    <row r="18" spans="1:13" ht="12">
      <c r="A18" s="80" t="s">
        <v>166</v>
      </c>
      <c r="B18" s="8"/>
      <c r="C18" s="59"/>
      <c r="D18" s="59"/>
      <c r="E18" s="59"/>
      <c r="F18" s="62"/>
      <c r="G18" s="62"/>
      <c r="H18" s="62"/>
      <c r="I18" s="59"/>
      <c r="J18" s="62"/>
      <c r="K18" s="62"/>
      <c r="L18" s="64"/>
      <c r="M18" s="13"/>
    </row>
    <row r="19" spans="1:13" ht="12">
      <c r="A19" s="79" t="s">
        <v>204</v>
      </c>
      <c r="B19" s="8">
        <v>6</v>
      </c>
      <c r="C19" s="58"/>
      <c r="D19" s="61"/>
      <c r="E19" s="59"/>
      <c r="F19" s="62"/>
      <c r="G19" s="62"/>
      <c r="H19" s="62"/>
      <c r="I19" s="59"/>
      <c r="J19" s="62"/>
      <c r="K19" s="62"/>
      <c r="L19" s="64"/>
      <c r="M19" s="13"/>
    </row>
    <row r="20" spans="1:13" ht="12">
      <c r="A20" s="80"/>
      <c r="B20" s="8"/>
      <c r="C20" s="59"/>
      <c r="D20" s="59"/>
      <c r="E20" s="59"/>
      <c r="F20" s="62"/>
      <c r="G20" s="62"/>
      <c r="H20" s="62"/>
      <c r="I20" s="59"/>
      <c r="J20" s="62"/>
      <c r="K20" s="62"/>
      <c r="L20" s="64"/>
      <c r="M20" s="13"/>
    </row>
    <row r="21" spans="1:13" ht="12">
      <c r="A21" s="7" t="s">
        <v>163</v>
      </c>
      <c r="B21" s="8"/>
      <c r="C21" s="59"/>
      <c r="D21" s="59"/>
      <c r="E21" s="59"/>
      <c r="F21" s="62"/>
      <c r="G21" s="62"/>
      <c r="H21" s="62"/>
      <c r="I21" s="59"/>
      <c r="J21" s="62"/>
      <c r="K21" s="62"/>
      <c r="L21" s="64"/>
      <c r="M21" s="13"/>
    </row>
    <row r="22" spans="1:13" ht="12">
      <c r="A22" s="11" t="s">
        <v>153</v>
      </c>
      <c r="B22" s="8">
        <v>7</v>
      </c>
      <c r="C22" s="58">
        <v>118</v>
      </c>
      <c r="D22" s="61">
        <v>793990</v>
      </c>
      <c r="E22" s="59"/>
      <c r="F22" s="61">
        <v>823548</v>
      </c>
      <c r="G22" s="61"/>
      <c r="H22" s="61">
        <v>73507</v>
      </c>
      <c r="I22" s="59"/>
      <c r="J22" s="61">
        <v>148370</v>
      </c>
      <c r="K22" s="61">
        <v>41050</v>
      </c>
      <c r="L22" s="63">
        <v>1086475</v>
      </c>
      <c r="M22" s="13"/>
    </row>
    <row r="23" spans="1:13" ht="12">
      <c r="A23" s="11" t="s">
        <v>154</v>
      </c>
      <c r="B23" s="8">
        <v>8</v>
      </c>
      <c r="C23" s="58">
        <v>116</v>
      </c>
      <c r="D23" s="61">
        <v>1936483</v>
      </c>
      <c r="E23" s="59"/>
      <c r="F23" s="61">
        <v>1642318</v>
      </c>
      <c r="G23" s="61"/>
      <c r="H23" s="61">
        <v>70225</v>
      </c>
      <c r="I23" s="59"/>
      <c r="J23" s="61">
        <v>256803</v>
      </c>
      <c r="K23" s="61">
        <v>107025</v>
      </c>
      <c r="L23" s="63">
        <v>2076371</v>
      </c>
      <c r="M23" s="13"/>
    </row>
    <row r="24" spans="1:13" ht="12">
      <c r="A24" s="11" t="s">
        <v>155</v>
      </c>
      <c r="B24" s="8">
        <v>9</v>
      </c>
      <c r="C24" s="58">
        <v>246</v>
      </c>
      <c r="D24" s="61">
        <v>7624931</v>
      </c>
      <c r="E24" s="59"/>
      <c r="F24" s="61">
        <v>6510536</v>
      </c>
      <c r="G24" s="61"/>
      <c r="H24" s="61">
        <v>479955</v>
      </c>
      <c r="I24" s="59"/>
      <c r="J24" s="61">
        <v>550130</v>
      </c>
      <c r="K24" s="61">
        <v>203557</v>
      </c>
      <c r="L24" s="63">
        <v>7744178</v>
      </c>
      <c r="M24" s="13"/>
    </row>
    <row r="25" spans="1:13" ht="12">
      <c r="A25" s="7" t="s">
        <v>30</v>
      </c>
      <c r="B25" s="8">
        <v>10</v>
      </c>
      <c r="C25" s="65">
        <v>480</v>
      </c>
      <c r="D25" s="67">
        <v>10355404</v>
      </c>
      <c r="E25" s="66"/>
      <c r="F25" s="67">
        <v>8976402</v>
      </c>
      <c r="G25" s="67"/>
      <c r="H25" s="67">
        <v>623687</v>
      </c>
      <c r="I25" s="66"/>
      <c r="J25" s="67">
        <v>955303</v>
      </c>
      <c r="K25" s="67">
        <v>351632</v>
      </c>
      <c r="L25" s="69">
        <v>10907024</v>
      </c>
      <c r="M25" s="13"/>
    </row>
    <row r="26" spans="1:13" ht="12">
      <c r="A26" s="11"/>
      <c r="B26" s="8"/>
      <c r="C26" s="59"/>
      <c r="D26" s="62"/>
      <c r="E26" s="59"/>
      <c r="F26" s="59"/>
      <c r="G26" s="59"/>
      <c r="H26" s="59"/>
      <c r="I26" s="59"/>
      <c r="J26" s="59"/>
      <c r="K26" s="59"/>
      <c r="L26" s="64"/>
      <c r="M26" s="13"/>
    </row>
    <row r="27" spans="1:13" ht="12">
      <c r="A27" s="7" t="s">
        <v>277</v>
      </c>
      <c r="B27" s="8"/>
      <c r="C27" s="59"/>
      <c r="D27" s="62"/>
      <c r="E27" s="59"/>
      <c r="F27" s="62"/>
      <c r="G27" s="62"/>
      <c r="H27" s="62"/>
      <c r="I27" s="59"/>
      <c r="J27" s="62"/>
      <c r="K27" s="62"/>
      <c r="L27" s="64"/>
      <c r="M27" s="13"/>
    </row>
    <row r="28" spans="1:13" ht="12">
      <c r="A28" s="11" t="s">
        <v>153</v>
      </c>
      <c r="B28" s="8">
        <v>11</v>
      </c>
      <c r="C28" s="58">
        <v>7</v>
      </c>
      <c r="D28" s="61">
        <v>18800</v>
      </c>
      <c r="E28" s="59"/>
      <c r="F28" s="62"/>
      <c r="G28" s="62"/>
      <c r="H28" s="61">
        <v>33117</v>
      </c>
      <c r="I28" s="59"/>
      <c r="J28" s="61">
        <v>5411</v>
      </c>
      <c r="K28" s="61"/>
      <c r="L28" s="63">
        <v>38528</v>
      </c>
      <c r="M28" s="13"/>
    </row>
    <row r="29" spans="1:13" ht="12">
      <c r="A29" s="11" t="s">
        <v>154</v>
      </c>
      <c r="B29" s="8">
        <v>12</v>
      </c>
      <c r="C29" s="58">
        <v>1</v>
      </c>
      <c r="D29" s="61">
        <v>17977</v>
      </c>
      <c r="E29" s="59"/>
      <c r="F29" s="62"/>
      <c r="G29" s="62"/>
      <c r="H29" s="61">
        <v>22000</v>
      </c>
      <c r="I29" s="59"/>
      <c r="J29" s="61"/>
      <c r="K29" s="61"/>
      <c r="L29" s="63">
        <v>22000</v>
      </c>
      <c r="M29" s="13"/>
    </row>
    <row r="30" spans="1:13" ht="12">
      <c r="A30" s="11" t="s">
        <v>155</v>
      </c>
      <c r="B30" s="8">
        <v>13</v>
      </c>
      <c r="C30" s="58"/>
      <c r="D30" s="61"/>
      <c r="E30" s="59"/>
      <c r="F30" s="62"/>
      <c r="G30" s="62"/>
      <c r="H30" s="61"/>
      <c r="I30" s="59"/>
      <c r="J30" s="61"/>
      <c r="K30" s="61"/>
      <c r="L30" s="63"/>
      <c r="M30" s="13"/>
    </row>
    <row r="31" spans="1:13" ht="12">
      <c r="A31" s="7" t="s">
        <v>30</v>
      </c>
      <c r="B31" s="8">
        <v>14</v>
      </c>
      <c r="C31" s="81">
        <v>8</v>
      </c>
      <c r="D31" s="82">
        <v>36777</v>
      </c>
      <c r="E31" s="66"/>
      <c r="F31" s="68"/>
      <c r="G31" s="68"/>
      <c r="H31" s="82">
        <v>55117</v>
      </c>
      <c r="I31" s="66"/>
      <c r="J31" s="82">
        <v>5411</v>
      </c>
      <c r="K31" s="82"/>
      <c r="L31" s="69">
        <v>60528</v>
      </c>
      <c r="M31" s="13"/>
    </row>
    <row r="32" spans="1:13" ht="12">
      <c r="A32" s="7"/>
      <c r="B32" s="8"/>
      <c r="C32" s="59"/>
      <c r="D32" s="62"/>
      <c r="E32" s="59"/>
      <c r="F32" s="62"/>
      <c r="G32" s="62"/>
      <c r="H32" s="62"/>
      <c r="I32" s="62"/>
      <c r="J32" s="62"/>
      <c r="K32" s="62"/>
      <c r="L32" s="64"/>
      <c r="M32" s="13"/>
    </row>
    <row r="33" spans="1:13" ht="12.75" thickBot="1">
      <c r="A33" s="24" t="s">
        <v>36</v>
      </c>
      <c r="B33" s="25">
        <v>15</v>
      </c>
      <c r="C33" s="70">
        <v>1462</v>
      </c>
      <c r="D33" s="72">
        <v>10392181</v>
      </c>
      <c r="E33" s="71"/>
      <c r="F33" s="72">
        <v>10160202</v>
      </c>
      <c r="G33" s="72"/>
      <c r="H33" s="72">
        <v>929307</v>
      </c>
      <c r="I33" s="71"/>
      <c r="J33" s="72">
        <v>1039750</v>
      </c>
      <c r="K33" s="72">
        <v>351632</v>
      </c>
      <c r="L33" s="72">
        <v>12480891</v>
      </c>
      <c r="M33" s="13"/>
    </row>
    <row r="34" spans="1:13" ht="12.75" thickTop="1">
      <c r="A34" s="53"/>
      <c r="B34" s="54"/>
      <c r="C34" s="13"/>
      <c r="D34" s="13"/>
      <c r="E34" s="13"/>
      <c r="F34" s="13"/>
      <c r="G34" s="13"/>
      <c r="H34" s="13"/>
      <c r="I34" s="13"/>
      <c r="J34" s="13"/>
      <c r="K34" s="13"/>
      <c r="L34" s="13"/>
      <c r="M34" s="13"/>
    </row>
    <row r="35" spans="1:13" ht="11.25">
      <c r="A35" s="13"/>
      <c r="B35" s="13"/>
      <c r="C35" s="13"/>
      <c r="D35" s="13"/>
      <c r="E35" s="13"/>
      <c r="F35" s="13"/>
      <c r="G35" s="13"/>
      <c r="H35" s="13"/>
      <c r="I35" s="13"/>
      <c r="J35" s="13"/>
      <c r="K35" s="13"/>
      <c r="L35" s="13"/>
      <c r="M35" s="13"/>
    </row>
    <row r="36" spans="1:13" ht="12.75">
      <c r="A36" s="57" t="s">
        <v>134</v>
      </c>
      <c r="B36" s="13"/>
      <c r="C36" s="13"/>
      <c r="D36" s="13"/>
      <c r="E36" s="13"/>
      <c r="F36" s="13"/>
      <c r="G36" s="13"/>
      <c r="H36" s="13"/>
      <c r="I36" s="13"/>
      <c r="J36" s="13"/>
      <c r="K36" s="13"/>
      <c r="L36" s="13"/>
      <c r="M36" s="13"/>
    </row>
    <row r="37" spans="1:13" ht="12" thickBot="1">
      <c r="A37" s="20"/>
      <c r="B37" s="13"/>
      <c r="C37" s="13"/>
      <c r="D37" s="13"/>
      <c r="E37" s="13"/>
      <c r="F37" s="20" t="s">
        <v>173</v>
      </c>
      <c r="G37" s="13"/>
      <c r="H37" s="13"/>
      <c r="I37" s="13"/>
      <c r="J37" s="20" t="s">
        <v>174</v>
      </c>
      <c r="K37" s="13"/>
      <c r="L37" s="13"/>
      <c r="M37" s="13"/>
    </row>
    <row r="38" spans="1:13" ht="12.75" thickTop="1">
      <c r="A38" s="2"/>
      <c r="B38" s="3"/>
      <c r="C38" s="3"/>
      <c r="D38" s="3"/>
      <c r="E38" s="3"/>
      <c r="F38" s="3" t="s">
        <v>151</v>
      </c>
      <c r="G38" s="3" t="s">
        <v>151</v>
      </c>
      <c r="H38" s="3" t="s">
        <v>152</v>
      </c>
      <c r="I38" s="3"/>
      <c r="J38" s="163" t="s">
        <v>156</v>
      </c>
      <c r="K38" s="164"/>
      <c r="L38" s="4"/>
      <c r="M38" s="13"/>
    </row>
    <row r="39" spans="1:13" ht="12">
      <c r="A39" s="5"/>
      <c r="B39" s="6"/>
      <c r="C39" s="165" t="s">
        <v>175</v>
      </c>
      <c r="D39" s="165" t="s">
        <v>177</v>
      </c>
      <c r="E39" s="167"/>
      <c r="F39" s="165" t="s">
        <v>162</v>
      </c>
      <c r="G39" s="167" t="s">
        <v>172</v>
      </c>
      <c r="H39" s="165" t="s">
        <v>162</v>
      </c>
      <c r="I39" s="167"/>
      <c r="J39" s="167" t="s">
        <v>32</v>
      </c>
      <c r="K39" s="167" t="s">
        <v>33</v>
      </c>
      <c r="L39" s="169" t="s">
        <v>176</v>
      </c>
      <c r="M39" s="13"/>
    </row>
    <row r="40" spans="1:13" ht="12">
      <c r="A40" s="5"/>
      <c r="B40" s="6"/>
      <c r="C40" s="166"/>
      <c r="D40" s="166"/>
      <c r="E40" s="168"/>
      <c r="F40" s="166"/>
      <c r="G40" s="168"/>
      <c r="H40" s="166"/>
      <c r="I40" s="168"/>
      <c r="J40" s="168"/>
      <c r="K40" s="168"/>
      <c r="L40" s="170"/>
      <c r="M40" s="13"/>
    </row>
    <row r="41" spans="1:13" ht="12">
      <c r="A41" s="5"/>
      <c r="B41" s="6" t="s">
        <v>31</v>
      </c>
      <c r="C41" s="22" t="s">
        <v>41</v>
      </c>
      <c r="D41" s="22" t="s">
        <v>42</v>
      </c>
      <c r="E41" s="22"/>
      <c r="F41" s="22" t="s">
        <v>43</v>
      </c>
      <c r="G41" s="22" t="s">
        <v>44</v>
      </c>
      <c r="H41" s="22" t="s">
        <v>45</v>
      </c>
      <c r="I41" s="22"/>
      <c r="J41" s="22" t="s">
        <v>46</v>
      </c>
      <c r="K41" s="22" t="s">
        <v>47</v>
      </c>
      <c r="L41" s="23" t="s">
        <v>48</v>
      </c>
      <c r="M41" s="13"/>
    </row>
    <row r="42" spans="1:13" ht="12">
      <c r="A42" s="80" t="s">
        <v>37</v>
      </c>
      <c r="B42" s="8"/>
      <c r="C42" s="9"/>
      <c r="D42" s="9"/>
      <c r="E42" s="9"/>
      <c r="F42" s="9"/>
      <c r="G42" s="9"/>
      <c r="H42" s="9"/>
      <c r="I42" s="9"/>
      <c r="J42" s="9"/>
      <c r="K42" s="9"/>
      <c r="L42" s="10"/>
      <c r="M42" s="13"/>
    </row>
    <row r="43" spans="1:13" ht="12">
      <c r="A43" s="11" t="s">
        <v>27</v>
      </c>
      <c r="B43" s="8"/>
      <c r="C43" s="9"/>
      <c r="D43" s="9"/>
      <c r="E43" s="9"/>
      <c r="F43" s="9"/>
      <c r="G43" s="9"/>
      <c r="H43" s="9"/>
      <c r="I43" s="9"/>
      <c r="J43" s="9"/>
      <c r="K43" s="9"/>
      <c r="L43" s="10"/>
      <c r="M43" s="13"/>
    </row>
    <row r="44" spans="1:13" ht="12">
      <c r="A44" s="12" t="s">
        <v>29</v>
      </c>
      <c r="B44" s="8">
        <v>16</v>
      </c>
      <c r="C44" s="58">
        <v>160</v>
      </c>
      <c r="D44" s="59"/>
      <c r="E44" s="59"/>
      <c r="F44" s="59"/>
      <c r="G44" s="59"/>
      <c r="H44" s="59"/>
      <c r="I44" s="59"/>
      <c r="J44" s="59"/>
      <c r="K44" s="59"/>
      <c r="L44" s="60"/>
      <c r="M44" s="13"/>
    </row>
    <row r="45" spans="1:13" ht="12">
      <c r="A45" s="12" t="s">
        <v>115</v>
      </c>
      <c r="B45" s="8">
        <v>17</v>
      </c>
      <c r="C45" s="58">
        <v>51</v>
      </c>
      <c r="D45" s="59"/>
      <c r="E45" s="59"/>
      <c r="F45" s="61">
        <v>136000</v>
      </c>
      <c r="G45" s="61"/>
      <c r="H45" s="61">
        <v>73366</v>
      </c>
      <c r="I45" s="59"/>
      <c r="J45" s="61">
        <v>2625</v>
      </c>
      <c r="K45" s="61"/>
      <c r="L45" s="63">
        <v>211991</v>
      </c>
      <c r="M45" s="13"/>
    </row>
    <row r="46" spans="1:13" ht="12">
      <c r="A46" s="11" t="s">
        <v>28</v>
      </c>
      <c r="B46" s="8"/>
      <c r="C46" s="59"/>
      <c r="D46" s="59"/>
      <c r="E46" s="59"/>
      <c r="F46" s="62"/>
      <c r="G46" s="62"/>
      <c r="H46" s="62"/>
      <c r="I46" s="59"/>
      <c r="J46" s="62"/>
      <c r="K46" s="62"/>
      <c r="L46" s="64"/>
      <c r="M46" s="13"/>
    </row>
    <row r="47" spans="1:13" ht="12">
      <c r="A47" s="12" t="s">
        <v>29</v>
      </c>
      <c r="B47" s="8">
        <v>18</v>
      </c>
      <c r="C47" s="58">
        <v>34</v>
      </c>
      <c r="D47" s="59"/>
      <c r="E47" s="59"/>
      <c r="F47" s="62"/>
      <c r="G47" s="62"/>
      <c r="H47" s="62"/>
      <c r="I47" s="59"/>
      <c r="J47" s="62"/>
      <c r="K47" s="62"/>
      <c r="L47" s="64"/>
      <c r="M47" s="13"/>
    </row>
    <row r="48" spans="1:13" ht="12">
      <c r="A48" s="12" t="s">
        <v>115</v>
      </c>
      <c r="B48" s="8">
        <v>19</v>
      </c>
      <c r="C48" s="58">
        <v>33</v>
      </c>
      <c r="D48" s="59"/>
      <c r="E48" s="59"/>
      <c r="F48" s="61">
        <v>137750</v>
      </c>
      <c r="G48" s="61"/>
      <c r="H48" s="61">
        <v>52144</v>
      </c>
      <c r="I48" s="59"/>
      <c r="J48" s="61">
        <v>7875</v>
      </c>
      <c r="K48" s="61"/>
      <c r="L48" s="63">
        <v>197769</v>
      </c>
      <c r="M48" s="13"/>
    </row>
    <row r="49" spans="1:13" ht="12">
      <c r="A49" s="7" t="s">
        <v>30</v>
      </c>
      <c r="B49" s="8">
        <v>20</v>
      </c>
      <c r="C49" s="65">
        <v>278</v>
      </c>
      <c r="D49" s="66"/>
      <c r="E49" s="66"/>
      <c r="F49" s="67">
        <v>273750</v>
      </c>
      <c r="G49" s="67"/>
      <c r="H49" s="67">
        <v>125510</v>
      </c>
      <c r="I49" s="66"/>
      <c r="J49" s="67">
        <v>10500</v>
      </c>
      <c r="K49" s="67"/>
      <c r="L49" s="69">
        <v>409760</v>
      </c>
      <c r="M49" s="13"/>
    </row>
    <row r="50" spans="1:13" ht="12">
      <c r="A50" s="5"/>
      <c r="B50" s="8"/>
      <c r="C50" s="59"/>
      <c r="D50" s="59"/>
      <c r="E50" s="59"/>
      <c r="F50" s="62"/>
      <c r="G50" s="62"/>
      <c r="H50" s="62"/>
      <c r="I50" s="59"/>
      <c r="J50" s="62"/>
      <c r="K50" s="62"/>
      <c r="L50" s="64"/>
      <c r="M50" s="13"/>
    </row>
    <row r="51" spans="1:13" ht="12">
      <c r="A51" s="80" t="s">
        <v>167</v>
      </c>
      <c r="B51" s="8"/>
      <c r="C51" s="59"/>
      <c r="D51" s="59"/>
      <c r="E51" s="59"/>
      <c r="F51" s="62"/>
      <c r="G51" s="62"/>
      <c r="H51" s="62"/>
      <c r="I51" s="59"/>
      <c r="J51" s="62"/>
      <c r="K51" s="62"/>
      <c r="L51" s="64"/>
      <c r="M51" s="13"/>
    </row>
    <row r="52" spans="1:13" ht="12">
      <c r="A52" s="79" t="s">
        <v>205</v>
      </c>
      <c r="B52" s="8">
        <v>21</v>
      </c>
      <c r="C52" s="58"/>
      <c r="D52" s="61"/>
      <c r="E52" s="59"/>
      <c r="F52" s="62"/>
      <c r="G52" s="62"/>
      <c r="H52" s="62"/>
      <c r="I52" s="59"/>
      <c r="J52" s="62"/>
      <c r="K52" s="62"/>
      <c r="L52" s="64"/>
      <c r="M52" s="13"/>
    </row>
    <row r="53" spans="1:13" ht="12">
      <c r="A53" s="80"/>
      <c r="B53" s="8"/>
      <c r="C53" s="59"/>
      <c r="D53" s="62"/>
      <c r="E53" s="59"/>
      <c r="F53" s="62"/>
      <c r="G53" s="62"/>
      <c r="H53" s="62"/>
      <c r="I53" s="59"/>
      <c r="J53" s="62"/>
      <c r="K53" s="62"/>
      <c r="L53" s="64"/>
      <c r="M53" s="13"/>
    </row>
    <row r="54" spans="1:13" ht="12">
      <c r="A54" s="7" t="s">
        <v>168</v>
      </c>
      <c r="B54" s="8"/>
      <c r="C54" s="59"/>
      <c r="D54" s="62"/>
      <c r="E54" s="59"/>
      <c r="F54" s="62"/>
      <c r="G54" s="62"/>
      <c r="H54" s="62"/>
      <c r="I54" s="59"/>
      <c r="J54" s="62"/>
      <c r="K54" s="62"/>
      <c r="L54" s="64"/>
      <c r="M54" s="13"/>
    </row>
    <row r="55" spans="1:13" ht="12">
      <c r="A55" s="11" t="s">
        <v>153</v>
      </c>
      <c r="B55" s="8">
        <v>22</v>
      </c>
      <c r="C55" s="58">
        <v>27</v>
      </c>
      <c r="D55" s="61">
        <v>159938</v>
      </c>
      <c r="E55" s="59"/>
      <c r="F55" s="61">
        <v>130517</v>
      </c>
      <c r="G55" s="61"/>
      <c r="H55" s="61">
        <v>21323</v>
      </c>
      <c r="I55" s="59"/>
      <c r="J55" s="61">
        <v>45014</v>
      </c>
      <c r="K55" s="61">
        <v>9400</v>
      </c>
      <c r="L55" s="63">
        <v>206254</v>
      </c>
      <c r="M55" s="13"/>
    </row>
    <row r="56" spans="1:13" ht="12">
      <c r="A56" s="11" t="s">
        <v>154</v>
      </c>
      <c r="B56" s="8">
        <v>23</v>
      </c>
      <c r="C56" s="58">
        <v>37</v>
      </c>
      <c r="D56" s="61">
        <v>622818</v>
      </c>
      <c r="E56" s="59"/>
      <c r="F56" s="61">
        <v>507166</v>
      </c>
      <c r="G56" s="61"/>
      <c r="H56" s="61">
        <v>46179</v>
      </c>
      <c r="I56" s="59"/>
      <c r="J56" s="61">
        <v>78549</v>
      </c>
      <c r="K56" s="61">
        <v>28625</v>
      </c>
      <c r="L56" s="63">
        <v>660519</v>
      </c>
      <c r="M56" s="13"/>
    </row>
    <row r="57" spans="1:13" ht="12">
      <c r="A57" s="11" t="s">
        <v>155</v>
      </c>
      <c r="B57" s="8">
        <v>24</v>
      </c>
      <c r="C57" s="58">
        <v>123</v>
      </c>
      <c r="D57" s="61">
        <v>3895584</v>
      </c>
      <c r="E57" s="59"/>
      <c r="F57" s="61">
        <v>3301600</v>
      </c>
      <c r="G57" s="61"/>
      <c r="H57" s="61">
        <v>301848</v>
      </c>
      <c r="I57" s="59"/>
      <c r="J57" s="61">
        <v>248212</v>
      </c>
      <c r="K57" s="61">
        <v>89237</v>
      </c>
      <c r="L57" s="63">
        <v>3940897</v>
      </c>
      <c r="M57" s="13"/>
    </row>
    <row r="58" spans="1:13" ht="12">
      <c r="A58" s="7" t="s">
        <v>30</v>
      </c>
      <c r="B58" s="8">
        <v>25</v>
      </c>
      <c r="C58" s="65">
        <v>187</v>
      </c>
      <c r="D58" s="67">
        <v>4678340</v>
      </c>
      <c r="E58" s="66"/>
      <c r="F58" s="67">
        <v>3939283</v>
      </c>
      <c r="G58" s="67"/>
      <c r="H58" s="67">
        <v>369350</v>
      </c>
      <c r="I58" s="66"/>
      <c r="J58" s="67">
        <v>371775</v>
      </c>
      <c r="K58" s="67">
        <v>127262</v>
      </c>
      <c r="L58" s="69">
        <v>4807670</v>
      </c>
      <c r="M58" s="13"/>
    </row>
    <row r="59" spans="1:13" ht="12">
      <c r="A59" s="11"/>
      <c r="B59" s="8"/>
      <c r="C59" s="59"/>
      <c r="D59" s="62"/>
      <c r="E59" s="59"/>
      <c r="F59" s="59"/>
      <c r="G59" s="59"/>
      <c r="H59" s="59"/>
      <c r="I59" s="59"/>
      <c r="J59" s="59"/>
      <c r="K59" s="59"/>
      <c r="L59" s="64"/>
      <c r="M59" s="13"/>
    </row>
    <row r="60" spans="1:13" ht="12">
      <c r="A60" s="7" t="s">
        <v>276</v>
      </c>
      <c r="B60" s="8"/>
      <c r="C60" s="59"/>
      <c r="D60" s="62"/>
      <c r="E60" s="59"/>
      <c r="F60" s="62"/>
      <c r="G60" s="62"/>
      <c r="H60" s="62"/>
      <c r="I60" s="59"/>
      <c r="J60" s="62"/>
      <c r="K60" s="62"/>
      <c r="L60" s="64"/>
      <c r="M60" s="13"/>
    </row>
    <row r="61" spans="1:13" ht="12">
      <c r="A61" s="11" t="s">
        <v>153</v>
      </c>
      <c r="B61" s="8">
        <v>26</v>
      </c>
      <c r="C61" s="58">
        <v>2</v>
      </c>
      <c r="D61" s="61">
        <v>7885</v>
      </c>
      <c r="E61" s="59"/>
      <c r="F61" s="62"/>
      <c r="G61" s="62"/>
      <c r="H61" s="61">
        <v>9500</v>
      </c>
      <c r="I61" s="59"/>
      <c r="J61" s="61"/>
      <c r="K61" s="61"/>
      <c r="L61" s="63">
        <v>9500</v>
      </c>
      <c r="M61" s="13"/>
    </row>
    <row r="62" spans="1:13" ht="12">
      <c r="A62" s="11" t="s">
        <v>154</v>
      </c>
      <c r="B62" s="8">
        <v>27</v>
      </c>
      <c r="C62" s="58"/>
      <c r="D62" s="61"/>
      <c r="E62" s="59"/>
      <c r="F62" s="62"/>
      <c r="G62" s="62"/>
      <c r="H62" s="61"/>
      <c r="I62" s="59"/>
      <c r="J62" s="61"/>
      <c r="K62" s="61"/>
      <c r="L62" s="63"/>
      <c r="M62" s="13"/>
    </row>
    <row r="63" spans="1:13" ht="12">
      <c r="A63" s="11" t="s">
        <v>155</v>
      </c>
      <c r="B63" s="8">
        <v>28</v>
      </c>
      <c r="C63" s="58"/>
      <c r="D63" s="61"/>
      <c r="E63" s="59"/>
      <c r="F63" s="62"/>
      <c r="G63" s="62"/>
      <c r="H63" s="61"/>
      <c r="I63" s="59"/>
      <c r="J63" s="61"/>
      <c r="K63" s="61"/>
      <c r="L63" s="63"/>
      <c r="M63" s="13"/>
    </row>
    <row r="64" spans="1:13" ht="12">
      <c r="A64" s="7" t="s">
        <v>30</v>
      </c>
      <c r="B64" s="8">
        <v>29</v>
      </c>
      <c r="C64" s="81">
        <v>2</v>
      </c>
      <c r="D64" s="82">
        <v>7885</v>
      </c>
      <c r="E64" s="66"/>
      <c r="F64" s="68"/>
      <c r="G64" s="68"/>
      <c r="H64" s="82">
        <v>9500</v>
      </c>
      <c r="I64" s="66"/>
      <c r="J64" s="82"/>
      <c r="K64" s="82"/>
      <c r="L64" s="69">
        <v>9500</v>
      </c>
      <c r="M64" s="13"/>
    </row>
    <row r="65" spans="1:13" ht="12">
      <c r="A65" s="7"/>
      <c r="B65" s="8"/>
      <c r="C65" s="59"/>
      <c r="D65" s="62"/>
      <c r="E65" s="59"/>
      <c r="F65" s="62"/>
      <c r="G65" s="62"/>
      <c r="H65" s="62"/>
      <c r="I65" s="62"/>
      <c r="J65" s="62"/>
      <c r="K65" s="62"/>
      <c r="L65" s="64"/>
      <c r="M65" s="13"/>
    </row>
    <row r="66" spans="1:13" ht="12.75" thickBot="1">
      <c r="A66" s="24" t="s">
        <v>36</v>
      </c>
      <c r="B66" s="25">
        <v>30</v>
      </c>
      <c r="C66" s="70">
        <v>467</v>
      </c>
      <c r="D66" s="72">
        <v>4686225</v>
      </c>
      <c r="E66" s="71"/>
      <c r="F66" s="72">
        <v>4213033</v>
      </c>
      <c r="G66" s="72"/>
      <c r="H66" s="72">
        <v>504360</v>
      </c>
      <c r="I66" s="71"/>
      <c r="J66" s="72">
        <v>382275</v>
      </c>
      <c r="K66" s="72">
        <v>127262</v>
      </c>
      <c r="L66" s="73">
        <v>5226930</v>
      </c>
      <c r="M66" s="13"/>
    </row>
    <row r="67" spans="1:13" ht="12" thickTop="1">
      <c r="A67" s="13"/>
      <c r="B67" s="13"/>
      <c r="C67" s="13"/>
      <c r="D67" s="13"/>
      <c r="E67" s="13"/>
      <c r="F67" s="13"/>
      <c r="G67" s="13"/>
      <c r="H67" s="13"/>
      <c r="I67" s="13"/>
      <c r="J67" s="13"/>
      <c r="K67" s="13"/>
      <c r="L67" s="13"/>
      <c r="M67" s="13"/>
    </row>
    <row r="68" spans="1:13" ht="11.25">
      <c r="A68" s="13"/>
      <c r="B68" s="13"/>
      <c r="C68" s="13"/>
      <c r="D68" s="13"/>
      <c r="E68" s="13"/>
      <c r="F68" s="13"/>
      <c r="G68" s="13"/>
      <c r="H68" s="13"/>
      <c r="I68" s="13"/>
      <c r="J68" s="13"/>
      <c r="K68" s="13"/>
      <c r="L68" s="13"/>
      <c r="M68" s="13"/>
    </row>
    <row r="69" spans="1:13" ht="11.25">
      <c r="A69" s="20">
        <f>IF(LEN(General!A73)&gt;0,General!A73,"")</f>
      </c>
      <c r="B69" s="13"/>
      <c r="C69" s="13"/>
      <c r="D69" s="13"/>
      <c r="E69" s="13"/>
      <c r="F69" s="13"/>
      <c r="G69" s="13"/>
      <c r="H69" s="13"/>
      <c r="I69" s="13"/>
      <c r="J69" s="13"/>
      <c r="K69" s="13"/>
      <c r="L69" s="13"/>
      <c r="M69" s="13"/>
    </row>
    <row r="70" spans="1:13" ht="11.25">
      <c r="A70" s="13"/>
      <c r="B70" s="13"/>
      <c r="C70" s="13"/>
      <c r="D70" s="13"/>
      <c r="E70" s="13"/>
      <c r="F70" s="13"/>
      <c r="G70" s="13"/>
      <c r="H70" s="13"/>
      <c r="I70" s="13"/>
      <c r="J70" s="13"/>
      <c r="K70" s="13"/>
      <c r="L70" s="13"/>
      <c r="M70" s="13"/>
    </row>
    <row r="71" spans="1:13" ht="12.75">
      <c r="A71" s="57" t="s">
        <v>254</v>
      </c>
      <c r="B71" s="13"/>
      <c r="C71" s="13"/>
      <c r="D71" s="13"/>
      <c r="E71" s="13"/>
      <c r="F71" s="13"/>
      <c r="G71" s="13"/>
      <c r="H71" s="13"/>
      <c r="I71" s="13"/>
      <c r="J71" s="13"/>
      <c r="K71" s="13"/>
      <c r="L71" s="13"/>
      <c r="M71" s="13"/>
    </row>
    <row r="72" spans="1:13" ht="11.25">
      <c r="A72" s="20" t="s">
        <v>49</v>
      </c>
      <c r="B72" s="13"/>
      <c r="C72" s="13"/>
      <c r="D72" s="13"/>
      <c r="E72" s="13"/>
      <c r="F72" s="13"/>
      <c r="G72" s="13"/>
      <c r="H72" s="13"/>
      <c r="I72" s="13"/>
      <c r="J72" s="13"/>
      <c r="K72" s="13"/>
      <c r="L72" s="13"/>
      <c r="M72" s="13"/>
    </row>
    <row r="73" spans="1:13" ht="11.25">
      <c r="A73" s="13" t="s">
        <v>128</v>
      </c>
      <c r="B73" s="13"/>
      <c r="C73" s="13"/>
      <c r="D73" s="13"/>
      <c r="E73" s="13"/>
      <c r="F73" s="13"/>
      <c r="G73" s="13"/>
      <c r="H73" s="13"/>
      <c r="I73" s="13"/>
      <c r="J73" s="13"/>
      <c r="K73" s="13"/>
      <c r="L73" s="13"/>
      <c r="M73" s="13"/>
    </row>
    <row r="74" spans="1:13" ht="11.25">
      <c r="A74" s="43" t="s">
        <v>50</v>
      </c>
      <c r="B74" s="13"/>
      <c r="C74" s="45">
        <v>23</v>
      </c>
      <c r="D74" s="13"/>
      <c r="E74" s="13"/>
      <c r="F74" s="13"/>
      <c r="G74" s="13"/>
      <c r="H74" s="13"/>
      <c r="I74" s="13"/>
      <c r="J74" s="13"/>
      <c r="K74" s="13"/>
      <c r="L74" s="13"/>
      <c r="M74" s="13"/>
    </row>
    <row r="75" spans="1:13" ht="11.25">
      <c r="A75" s="43" t="s">
        <v>51</v>
      </c>
      <c r="B75" s="13"/>
      <c r="C75" s="45">
        <v>38</v>
      </c>
      <c r="D75" s="13"/>
      <c r="E75" s="13"/>
      <c r="F75" s="13"/>
      <c r="G75" s="13"/>
      <c r="H75" s="13"/>
      <c r="I75" s="13"/>
      <c r="J75" s="13"/>
      <c r="K75" s="13"/>
      <c r="L75" s="13"/>
      <c r="M75" s="13"/>
    </row>
    <row r="76" spans="1:13" ht="11.25">
      <c r="A76" s="43" t="s">
        <v>52</v>
      </c>
      <c r="B76" s="13"/>
      <c r="C76" s="45">
        <v>54</v>
      </c>
      <c r="D76" s="13"/>
      <c r="E76" s="13"/>
      <c r="F76" s="13"/>
      <c r="G76" s="13"/>
      <c r="H76" s="13"/>
      <c r="I76" s="13"/>
      <c r="J76" s="13"/>
      <c r="K76" s="13"/>
      <c r="L76" s="13"/>
      <c r="M76" s="13"/>
    </row>
    <row r="77" spans="1:13" ht="11.25">
      <c r="A77" s="43" t="s">
        <v>53</v>
      </c>
      <c r="B77" s="13"/>
      <c r="C77" s="45">
        <v>38</v>
      </c>
      <c r="D77" s="13"/>
      <c r="E77" s="13"/>
      <c r="F77" s="13"/>
      <c r="G77" s="13"/>
      <c r="H77" s="13"/>
      <c r="I77" s="13"/>
      <c r="J77" s="13"/>
      <c r="K77" s="13"/>
      <c r="L77" s="13"/>
      <c r="M77" s="13"/>
    </row>
    <row r="78" spans="1:13" ht="11.25">
      <c r="A78" s="43" t="s">
        <v>144</v>
      </c>
      <c r="B78" s="13"/>
      <c r="C78" s="45">
        <v>31</v>
      </c>
      <c r="D78" s="13"/>
      <c r="E78" s="13"/>
      <c r="F78" s="13"/>
      <c r="G78" s="13"/>
      <c r="H78" s="13"/>
      <c r="I78" s="13"/>
      <c r="J78" s="13"/>
      <c r="K78" s="13"/>
      <c r="L78" s="13"/>
      <c r="M78" s="13"/>
    </row>
    <row r="79" spans="1:13" ht="11.25">
      <c r="A79" s="43" t="s">
        <v>169</v>
      </c>
      <c r="B79" s="13"/>
      <c r="C79" s="45">
        <v>3</v>
      </c>
      <c r="D79" s="13"/>
      <c r="E79" s="13"/>
      <c r="F79" s="13"/>
      <c r="G79" s="13"/>
      <c r="H79" s="13"/>
      <c r="I79" s="13"/>
      <c r="J79" s="13"/>
      <c r="K79" s="13"/>
      <c r="L79" s="13"/>
      <c r="M79" s="13"/>
    </row>
    <row r="80" spans="1:13" ht="11.25">
      <c r="A80" s="43" t="s">
        <v>170</v>
      </c>
      <c r="B80" s="13"/>
      <c r="C80" s="45">
        <v>1</v>
      </c>
      <c r="D80" s="13"/>
      <c r="E80" s="13"/>
      <c r="F80" s="13"/>
      <c r="G80" s="13"/>
      <c r="H80" s="13"/>
      <c r="I80" s="13"/>
      <c r="J80" s="13"/>
      <c r="K80" s="13"/>
      <c r="L80" s="13"/>
      <c r="M80" s="13"/>
    </row>
    <row r="81" spans="1:13" ht="11.25">
      <c r="A81" s="43" t="s">
        <v>171</v>
      </c>
      <c r="B81" s="13"/>
      <c r="C81" s="45">
        <v>1</v>
      </c>
      <c r="D81" s="13"/>
      <c r="E81" s="13"/>
      <c r="F81" s="13"/>
      <c r="G81" s="13"/>
      <c r="H81" s="13"/>
      <c r="I81" s="13"/>
      <c r="J81" s="13"/>
      <c r="K81" s="13"/>
      <c r="L81" s="13"/>
      <c r="M81" s="13"/>
    </row>
    <row r="82" spans="1:13" ht="11.25">
      <c r="A82" s="43"/>
      <c r="B82" s="13"/>
      <c r="C82" s="43"/>
      <c r="D82" s="13"/>
      <c r="E82" s="13"/>
      <c r="F82" s="13"/>
      <c r="G82" s="13"/>
      <c r="H82" s="13"/>
      <c r="I82" s="13"/>
      <c r="J82" s="13"/>
      <c r="K82" s="13"/>
      <c r="L82" s="13"/>
      <c r="M82" s="13"/>
    </row>
    <row r="83" spans="1:13" ht="11.25">
      <c r="A83" s="43" t="s">
        <v>143</v>
      </c>
      <c r="B83" s="13"/>
      <c r="C83" s="45"/>
      <c r="D83" s="13"/>
      <c r="E83" s="13"/>
      <c r="F83" s="13"/>
      <c r="G83" s="13"/>
      <c r="H83" s="13"/>
      <c r="I83" s="13"/>
      <c r="J83" s="13"/>
      <c r="K83" s="13"/>
      <c r="L83" s="13"/>
      <c r="M83" s="13"/>
    </row>
    <row r="84" spans="1:13" ht="11.25">
      <c r="A84" s="56" t="s">
        <v>34</v>
      </c>
      <c r="B84" s="13"/>
      <c r="C84" s="46">
        <v>189</v>
      </c>
      <c r="D84" s="13"/>
      <c r="E84" s="13"/>
      <c r="F84" s="13"/>
      <c r="G84" s="13"/>
      <c r="H84" s="13"/>
      <c r="I84" s="13"/>
      <c r="J84" s="13"/>
      <c r="K84" s="13"/>
      <c r="L84" s="13"/>
      <c r="M84" s="13"/>
    </row>
    <row r="85" spans="1:13" ht="11.25">
      <c r="A85" s="43" t="s">
        <v>54</v>
      </c>
      <c r="B85" s="13"/>
      <c r="C85" s="55">
        <f>C52+C58+C64</f>
        <v>189</v>
      </c>
      <c r="D85" s="13"/>
      <c r="E85" s="13"/>
      <c r="F85" s="13"/>
      <c r="G85" s="13"/>
      <c r="H85" s="13"/>
      <c r="I85" s="13"/>
      <c r="J85" s="13"/>
      <c r="K85" s="13"/>
      <c r="L85" s="13"/>
      <c r="M85" s="13"/>
    </row>
    <row r="86" spans="1:13" ht="11.25">
      <c r="A86" s="13"/>
      <c r="B86" s="13"/>
      <c r="C86" s="13"/>
      <c r="D86" s="13"/>
      <c r="E86" s="13"/>
      <c r="F86" s="13"/>
      <c r="G86" s="13"/>
      <c r="H86" s="13"/>
      <c r="I86" s="13"/>
      <c r="J86" s="13"/>
      <c r="K86" s="13"/>
      <c r="L86" s="13"/>
      <c r="M86" s="13"/>
    </row>
    <row r="87" spans="1:13" ht="11.25">
      <c r="A87" s="13"/>
      <c r="B87" s="13"/>
      <c r="C87" s="13"/>
      <c r="D87" s="13"/>
      <c r="E87" s="13"/>
      <c r="F87" s="13"/>
      <c r="G87" s="13"/>
      <c r="H87" s="13"/>
      <c r="I87" s="13"/>
      <c r="J87" s="13"/>
      <c r="K87" s="13"/>
      <c r="L87" s="13"/>
      <c r="M87" s="13"/>
    </row>
    <row r="88" spans="1:13" ht="11.25">
      <c r="A88" s="13"/>
      <c r="B88" s="13"/>
      <c r="C88" s="13"/>
      <c r="D88" s="13"/>
      <c r="E88" s="13"/>
      <c r="F88" s="13"/>
      <c r="G88" s="13"/>
      <c r="H88" s="13"/>
      <c r="I88" s="13"/>
      <c r="J88" s="13"/>
      <c r="K88" s="13"/>
      <c r="L88" s="13"/>
      <c r="M88" s="13"/>
    </row>
    <row r="89" spans="1:13" ht="11.25">
      <c r="A89" s="13" t="s">
        <v>129</v>
      </c>
      <c r="B89" s="13"/>
      <c r="C89" s="13"/>
      <c r="D89" s="13"/>
      <c r="E89" s="13"/>
      <c r="F89" s="13"/>
      <c r="G89" s="13"/>
      <c r="H89" s="13"/>
      <c r="I89" s="13"/>
      <c r="J89" s="13"/>
      <c r="K89" s="13"/>
      <c r="L89" s="13"/>
      <c r="M89" s="13"/>
    </row>
    <row r="90" spans="1:13" ht="11.25">
      <c r="A90" s="43" t="s">
        <v>157</v>
      </c>
      <c r="B90" s="13"/>
      <c r="C90" s="47">
        <v>32170</v>
      </c>
      <c r="D90" s="13"/>
      <c r="E90" s="13"/>
      <c r="F90" s="13"/>
      <c r="G90" s="13"/>
      <c r="H90" s="13"/>
      <c r="I90" s="13"/>
      <c r="J90" s="13"/>
      <c r="K90" s="13"/>
      <c r="L90" s="13"/>
      <c r="M90" s="13"/>
    </row>
    <row r="91" spans="1:13" ht="11.25">
      <c r="A91" s="43" t="s">
        <v>158</v>
      </c>
      <c r="B91" s="13"/>
      <c r="C91" s="47">
        <v>37440</v>
      </c>
      <c r="D91" s="13"/>
      <c r="E91" s="13"/>
      <c r="F91" s="13"/>
      <c r="G91" s="13"/>
      <c r="H91" s="13"/>
      <c r="I91" s="13"/>
      <c r="J91" s="13"/>
      <c r="K91" s="13"/>
      <c r="L91" s="13"/>
      <c r="M91" s="13"/>
    </row>
    <row r="92" spans="1:13" ht="11.25">
      <c r="A92" s="43" t="s">
        <v>55</v>
      </c>
      <c r="B92" s="13"/>
      <c r="C92" s="47">
        <v>39310</v>
      </c>
      <c r="D92" s="13"/>
      <c r="E92" s="13"/>
      <c r="F92" s="13"/>
      <c r="G92" s="13"/>
      <c r="H92" s="13"/>
      <c r="I92" s="13"/>
      <c r="J92" s="13"/>
      <c r="K92" s="13"/>
      <c r="L92" s="13"/>
      <c r="M92" s="13"/>
    </row>
    <row r="93" spans="1:13" ht="11.25">
      <c r="A93" s="13"/>
      <c r="B93" s="13"/>
      <c r="C93" s="13"/>
      <c r="D93" s="13"/>
      <c r="E93" s="13"/>
      <c r="F93" s="13"/>
      <c r="G93" s="13"/>
      <c r="H93" s="13"/>
      <c r="I93" s="13"/>
      <c r="J93" s="13"/>
      <c r="K93" s="13"/>
      <c r="L93" s="13"/>
      <c r="M93" s="13"/>
    </row>
    <row r="94" spans="1:13" ht="11.25">
      <c r="A94" s="13"/>
      <c r="B94" s="13"/>
      <c r="C94" s="13"/>
      <c r="D94" s="13"/>
      <c r="E94" s="13"/>
      <c r="F94" s="13"/>
      <c r="G94" s="13"/>
      <c r="H94" s="13"/>
      <c r="I94" s="13"/>
      <c r="J94" s="13"/>
      <c r="K94" s="13"/>
      <c r="L94" s="13"/>
      <c r="M94" s="13"/>
    </row>
    <row r="95" spans="1:13" ht="11.25">
      <c r="A95" s="13"/>
      <c r="B95" s="13"/>
      <c r="C95" s="13"/>
      <c r="D95" s="13"/>
      <c r="E95" s="13"/>
      <c r="F95" s="13"/>
      <c r="G95" s="13"/>
      <c r="H95" s="13"/>
      <c r="I95" s="13"/>
      <c r="J95" s="13"/>
      <c r="K95" s="13"/>
      <c r="L95" s="13"/>
      <c r="M95" s="13"/>
    </row>
    <row r="96" spans="1:13" s="77" customFormat="1" ht="11.25">
      <c r="A96" s="13" t="s">
        <v>203</v>
      </c>
      <c r="B96" s="13"/>
      <c r="C96" s="13"/>
      <c r="D96" s="13"/>
      <c r="E96" s="13"/>
      <c r="F96" s="13"/>
      <c r="G96" s="13"/>
      <c r="H96" s="13"/>
      <c r="I96" s="13"/>
      <c r="J96" s="13"/>
      <c r="K96" s="13"/>
      <c r="L96" s="13"/>
      <c r="M96" s="13"/>
    </row>
    <row r="97" spans="1:13" s="77" customFormat="1" ht="11.25">
      <c r="A97" s="13" t="s">
        <v>56</v>
      </c>
      <c r="B97" s="13"/>
      <c r="C97" s="13"/>
      <c r="D97" s="13"/>
      <c r="E97" s="13"/>
      <c r="F97" s="13"/>
      <c r="G97" s="13"/>
      <c r="H97" s="13"/>
      <c r="I97" s="13"/>
      <c r="J97" s="13"/>
      <c r="K97" s="13"/>
      <c r="L97" s="13"/>
      <c r="M97" s="13"/>
    </row>
    <row r="98" spans="1:13" s="77" customFormat="1" ht="11.25">
      <c r="A98" s="13"/>
      <c r="B98" s="13"/>
      <c r="C98" s="42"/>
      <c r="D98" s="42"/>
      <c r="E98" s="13"/>
      <c r="F98" s="42"/>
      <c r="G98" s="42"/>
      <c r="H98" s="42" t="s">
        <v>59</v>
      </c>
      <c r="I98" s="13"/>
      <c r="J98" s="13"/>
      <c r="K98" s="13"/>
      <c r="L98" s="13"/>
      <c r="M98" s="13"/>
    </row>
    <row r="99" spans="1:13" s="77" customFormat="1" ht="11.25">
      <c r="A99" s="13"/>
      <c r="B99" s="13"/>
      <c r="C99" s="42" t="s">
        <v>57</v>
      </c>
      <c r="D99" s="42" t="s">
        <v>58</v>
      </c>
      <c r="E99" s="13"/>
      <c r="F99" s="42" t="s">
        <v>60</v>
      </c>
      <c r="G99" s="42" t="s">
        <v>34</v>
      </c>
      <c r="H99" s="42" t="s">
        <v>64</v>
      </c>
      <c r="I99" s="42"/>
      <c r="J99" s="13"/>
      <c r="K99" s="42"/>
      <c r="L99" s="13"/>
      <c r="M99" s="13"/>
    </row>
    <row r="100" spans="1:13" s="77" customFormat="1" ht="11.25">
      <c r="A100" s="13"/>
      <c r="B100" s="13"/>
      <c r="C100" s="42" t="s">
        <v>32</v>
      </c>
      <c r="D100" s="42" t="s">
        <v>61</v>
      </c>
      <c r="E100" s="13"/>
      <c r="F100" s="42" t="s">
        <v>62</v>
      </c>
      <c r="G100" s="42" t="s">
        <v>63</v>
      </c>
      <c r="H100" s="42" t="s">
        <v>65</v>
      </c>
      <c r="I100" s="13"/>
      <c r="J100" s="13"/>
      <c r="K100" s="13"/>
      <c r="L100" s="13"/>
      <c r="M100" s="13"/>
    </row>
    <row r="101" spans="1:13" s="77" customFormat="1" ht="11.25">
      <c r="A101" s="13"/>
      <c r="B101" s="13"/>
      <c r="C101" s="42" t="s">
        <v>41</v>
      </c>
      <c r="D101" s="42" t="s">
        <v>42</v>
      </c>
      <c r="E101" s="13"/>
      <c r="F101" s="42" t="s">
        <v>43</v>
      </c>
      <c r="G101" s="42" t="s">
        <v>44</v>
      </c>
      <c r="H101" s="42" t="s">
        <v>45</v>
      </c>
      <c r="I101" s="13"/>
      <c r="J101" s="13"/>
      <c r="K101" s="13"/>
      <c r="L101" s="13"/>
      <c r="M101" s="13"/>
    </row>
    <row r="102" spans="1:13" s="77" customFormat="1" ht="11.25">
      <c r="A102" s="43" t="s">
        <v>66</v>
      </c>
      <c r="B102" s="13"/>
      <c r="C102" s="47">
        <v>2625</v>
      </c>
      <c r="D102" s="47">
        <v>2000</v>
      </c>
      <c r="E102" s="13"/>
      <c r="F102" s="47">
        <v>1000</v>
      </c>
      <c r="G102" s="47">
        <f>SUM(C102:F102)</f>
        <v>5625</v>
      </c>
      <c r="H102" s="48">
        <v>1000</v>
      </c>
      <c r="I102" s="13"/>
      <c r="J102" s="13"/>
      <c r="K102" s="13"/>
      <c r="L102" s="13"/>
      <c r="M102" s="13"/>
    </row>
    <row r="103" spans="1:13" s="77" customFormat="1" ht="11.25">
      <c r="A103" s="43" t="s">
        <v>67</v>
      </c>
      <c r="B103" s="13"/>
      <c r="C103" s="47">
        <v>3500</v>
      </c>
      <c r="D103" s="47">
        <v>2000</v>
      </c>
      <c r="E103" s="13"/>
      <c r="F103" s="47">
        <v>1000</v>
      </c>
      <c r="G103" s="47">
        <f>SUM(C103:F103)</f>
        <v>6500</v>
      </c>
      <c r="H103" s="48">
        <v>1000</v>
      </c>
      <c r="I103" s="13"/>
      <c r="J103" s="13"/>
      <c r="K103" s="13"/>
      <c r="L103" s="13"/>
      <c r="M103" s="13"/>
    </row>
    <row r="104" spans="1:13" s="77" customFormat="1" ht="11.25">
      <c r="A104" s="43" t="s">
        <v>68</v>
      </c>
      <c r="B104" s="13"/>
      <c r="C104" s="47">
        <v>4500</v>
      </c>
      <c r="D104" s="47">
        <v>2000</v>
      </c>
      <c r="E104" s="13"/>
      <c r="F104" s="47">
        <v>1000</v>
      </c>
      <c r="G104" s="47">
        <f>SUM(C104:F104)</f>
        <v>7500</v>
      </c>
      <c r="H104" s="48">
        <v>1000</v>
      </c>
      <c r="I104" s="13"/>
      <c r="J104" s="13"/>
      <c r="K104" s="13"/>
      <c r="L104" s="13"/>
      <c r="M104" s="13"/>
    </row>
    <row r="105" spans="1:13" s="77" customFormat="1" ht="11.25">
      <c r="A105" s="43" t="s">
        <v>69</v>
      </c>
      <c r="B105" s="13"/>
      <c r="C105" s="47">
        <v>5500</v>
      </c>
      <c r="D105" s="47">
        <v>2000</v>
      </c>
      <c r="E105" s="13"/>
      <c r="F105" s="47">
        <v>1000</v>
      </c>
      <c r="G105" s="47">
        <f>SUM(C105:F105)</f>
        <v>8500</v>
      </c>
      <c r="H105" s="48">
        <v>1000</v>
      </c>
      <c r="I105" s="13"/>
      <c r="J105" s="13"/>
      <c r="K105" s="13"/>
      <c r="L105" s="13"/>
      <c r="M105" s="13"/>
    </row>
    <row r="106" spans="1:13" ht="11.25">
      <c r="A106" s="13"/>
      <c r="B106" s="13"/>
      <c r="C106" s="13"/>
      <c r="D106" s="13"/>
      <c r="E106" s="13"/>
      <c r="F106" s="13"/>
      <c r="G106" s="13"/>
      <c r="H106" s="13"/>
      <c r="I106" s="13"/>
      <c r="J106" s="13"/>
      <c r="K106" s="13"/>
      <c r="L106" s="13"/>
      <c r="M106" s="13"/>
    </row>
    <row r="107" spans="1:13" ht="11.25">
      <c r="A107" s="13"/>
      <c r="B107" s="13"/>
      <c r="C107" s="13"/>
      <c r="D107" s="13"/>
      <c r="E107" s="13"/>
      <c r="F107" s="13"/>
      <c r="G107" s="13"/>
      <c r="H107" s="13"/>
      <c r="I107" s="13"/>
      <c r="J107" s="13"/>
      <c r="K107" s="13"/>
      <c r="L107" s="13"/>
      <c r="M107" s="13"/>
    </row>
    <row r="108" spans="1:13" ht="11.25">
      <c r="A108" s="13"/>
      <c r="B108" s="13"/>
      <c r="C108" s="13"/>
      <c r="D108" s="13"/>
      <c r="E108" s="13"/>
      <c r="F108" s="13"/>
      <c r="G108" s="13"/>
      <c r="H108" s="13"/>
      <c r="I108" s="13"/>
      <c r="J108" s="13"/>
      <c r="K108" s="13"/>
      <c r="L108" s="13"/>
      <c r="M108" s="13"/>
    </row>
    <row r="109" spans="1:13" ht="11.25">
      <c r="A109" s="20" t="s">
        <v>70</v>
      </c>
      <c r="B109" s="13"/>
      <c r="C109" s="13"/>
      <c r="D109" s="13"/>
      <c r="E109" s="13"/>
      <c r="F109" s="13"/>
      <c r="G109" s="13"/>
      <c r="H109" s="13"/>
      <c r="I109" s="13"/>
      <c r="J109" s="13"/>
      <c r="K109" s="13"/>
      <c r="L109" s="13"/>
      <c r="M109" s="13"/>
    </row>
    <row r="110" spans="1:13" ht="11.25">
      <c r="A110" s="13" t="s">
        <v>130</v>
      </c>
      <c r="B110" s="13"/>
      <c r="C110" s="13"/>
      <c r="D110" s="13"/>
      <c r="E110" s="13"/>
      <c r="F110" s="13"/>
      <c r="G110" s="13"/>
      <c r="H110" s="13"/>
      <c r="I110" s="13"/>
      <c r="J110" s="13"/>
      <c r="K110" s="13"/>
      <c r="L110" s="13"/>
      <c r="M110" s="13"/>
    </row>
    <row r="111" spans="1:13" ht="11.25">
      <c r="A111" s="13" t="s">
        <v>159</v>
      </c>
      <c r="B111" s="13"/>
      <c r="C111" s="13"/>
      <c r="D111" s="13"/>
      <c r="E111" s="13"/>
      <c r="F111" s="13"/>
      <c r="G111" s="13"/>
      <c r="H111" s="13"/>
      <c r="I111" s="13"/>
      <c r="J111" s="13"/>
      <c r="K111" s="13"/>
      <c r="L111" s="13"/>
      <c r="M111" s="13"/>
    </row>
    <row r="112" spans="1:13" ht="11.25">
      <c r="A112" s="13"/>
      <c r="B112" s="13"/>
      <c r="C112" s="13" t="s">
        <v>73</v>
      </c>
      <c r="D112" s="13"/>
      <c r="E112" s="13"/>
      <c r="F112" s="13"/>
      <c r="G112" s="13"/>
      <c r="H112" s="13"/>
      <c r="I112" s="13"/>
      <c r="J112" s="13"/>
      <c r="K112" s="13"/>
      <c r="L112" s="13"/>
      <c r="M112" s="13"/>
    </row>
    <row r="113" spans="1:13" ht="12.75">
      <c r="A113" s="171" t="s">
        <v>71</v>
      </c>
      <c r="B113" s="172"/>
      <c r="C113" s="45" t="s">
        <v>368</v>
      </c>
      <c r="D113" s="13"/>
      <c r="E113" s="13"/>
      <c r="F113" s="13"/>
      <c r="G113" s="13"/>
      <c r="H113" s="13"/>
      <c r="I113" s="13"/>
      <c r="J113" s="13"/>
      <c r="K113" s="13"/>
      <c r="L113" s="13"/>
      <c r="M113" s="13"/>
    </row>
    <row r="114" spans="1:13" ht="12.75">
      <c r="A114" s="171" t="s">
        <v>72</v>
      </c>
      <c r="B114" s="172"/>
      <c r="C114" s="45"/>
      <c r="D114" s="44" t="s">
        <v>74</v>
      </c>
      <c r="E114" s="13"/>
      <c r="F114" s="13"/>
      <c r="G114" s="13"/>
      <c r="H114" s="13"/>
      <c r="I114" s="13"/>
      <c r="J114" s="13"/>
      <c r="K114" s="13"/>
      <c r="L114" s="13"/>
      <c r="M114" s="13"/>
    </row>
    <row r="115" spans="1:13" ht="11.25">
      <c r="A115" s="13"/>
      <c r="B115" s="13"/>
      <c r="C115" s="13"/>
      <c r="D115" s="13"/>
      <c r="E115" s="13"/>
      <c r="F115" s="13"/>
      <c r="G115" s="13"/>
      <c r="H115" s="13"/>
      <c r="I115" s="13"/>
      <c r="J115" s="13"/>
      <c r="K115" s="13"/>
      <c r="L115" s="13"/>
      <c r="M115" s="13"/>
    </row>
    <row r="116" spans="1:13" ht="11.25">
      <c r="A116" s="13"/>
      <c r="B116" s="13"/>
      <c r="C116" s="13"/>
      <c r="D116" s="13"/>
      <c r="E116" s="13"/>
      <c r="F116" s="13"/>
      <c r="G116" s="13"/>
      <c r="H116" s="13"/>
      <c r="I116" s="13"/>
      <c r="J116" s="13"/>
      <c r="K116" s="13"/>
      <c r="L116" s="13"/>
      <c r="M116" s="13"/>
    </row>
    <row r="117" spans="1:13" ht="11.25">
      <c r="A117" s="13"/>
      <c r="B117" s="13"/>
      <c r="C117" s="13"/>
      <c r="D117" s="13"/>
      <c r="E117" s="13"/>
      <c r="F117" s="13"/>
      <c r="G117" s="13"/>
      <c r="H117" s="13"/>
      <c r="I117" s="13"/>
      <c r="J117" s="13"/>
      <c r="K117" s="13"/>
      <c r="L117" s="13"/>
      <c r="M117" s="13"/>
    </row>
    <row r="118" spans="1:13" ht="11.25">
      <c r="A118" s="13" t="s">
        <v>145</v>
      </c>
      <c r="B118" s="13"/>
      <c r="C118" s="13"/>
      <c r="D118" s="13"/>
      <c r="E118" s="13"/>
      <c r="F118" s="13"/>
      <c r="G118" s="13"/>
      <c r="H118" s="13"/>
      <c r="I118" s="13"/>
      <c r="J118" s="13"/>
      <c r="K118" s="13"/>
      <c r="L118" s="13"/>
      <c r="M118" s="13"/>
    </row>
    <row r="119" spans="1:13" ht="11.25">
      <c r="A119" s="13" t="s">
        <v>146</v>
      </c>
      <c r="B119" s="13"/>
      <c r="C119" s="13" t="s">
        <v>73</v>
      </c>
      <c r="D119" s="13"/>
      <c r="E119" s="13"/>
      <c r="F119" s="13"/>
      <c r="G119" s="13"/>
      <c r="H119" s="13"/>
      <c r="I119" s="13"/>
      <c r="J119" s="13"/>
      <c r="K119" s="13"/>
      <c r="L119" s="13"/>
      <c r="M119" s="13"/>
    </row>
    <row r="120" spans="1:13" ht="12.75">
      <c r="A120" s="171" t="s">
        <v>147</v>
      </c>
      <c r="B120" s="172"/>
      <c r="C120" s="49" t="s">
        <v>368</v>
      </c>
      <c r="D120" s="13"/>
      <c r="E120" s="13"/>
      <c r="F120" s="13"/>
      <c r="G120" s="13"/>
      <c r="H120" s="13"/>
      <c r="I120" s="13"/>
      <c r="J120" s="13"/>
      <c r="K120" s="13"/>
      <c r="L120" s="13"/>
      <c r="M120" s="13"/>
    </row>
    <row r="121" spans="1:13" ht="12.75">
      <c r="A121" s="171" t="s">
        <v>148</v>
      </c>
      <c r="B121" s="172"/>
      <c r="C121" s="49" t="s">
        <v>368</v>
      </c>
      <c r="D121" s="13"/>
      <c r="E121" s="13"/>
      <c r="F121" s="13"/>
      <c r="G121" s="13"/>
      <c r="H121" s="13"/>
      <c r="I121" s="13"/>
      <c r="J121" s="13"/>
      <c r="K121" s="13"/>
      <c r="L121" s="13"/>
      <c r="M121" s="13"/>
    </row>
    <row r="122" spans="1:13" ht="12.75">
      <c r="A122" s="171" t="s">
        <v>149</v>
      </c>
      <c r="B122" s="172"/>
      <c r="C122" s="49"/>
      <c r="D122" s="13"/>
      <c r="E122" s="13"/>
      <c r="F122" s="13"/>
      <c r="G122" s="13"/>
      <c r="H122" s="13"/>
      <c r="I122" s="13"/>
      <c r="J122" s="13"/>
      <c r="K122" s="13"/>
      <c r="L122" s="13"/>
      <c r="M122" s="13"/>
    </row>
    <row r="123" spans="1:13" ht="12.75">
      <c r="A123" s="171" t="s">
        <v>150</v>
      </c>
      <c r="B123" s="172"/>
      <c r="C123" s="49"/>
      <c r="D123" s="13"/>
      <c r="E123" s="13"/>
      <c r="F123" s="13"/>
      <c r="G123" s="13"/>
      <c r="H123" s="13"/>
      <c r="I123" s="13"/>
      <c r="J123" s="13"/>
      <c r="K123" s="13"/>
      <c r="L123" s="13"/>
      <c r="M123" s="13"/>
    </row>
    <row r="124" spans="1:13" ht="11.25">
      <c r="A124" s="13"/>
      <c r="B124" s="13"/>
      <c r="C124" s="13"/>
      <c r="D124" s="13"/>
      <c r="E124" s="13"/>
      <c r="F124" s="13"/>
      <c r="G124" s="13"/>
      <c r="H124" s="13"/>
      <c r="I124" s="13"/>
      <c r="J124" s="13"/>
      <c r="K124" s="13"/>
      <c r="L124" s="13"/>
      <c r="M124" s="13"/>
    </row>
    <row r="125" spans="1:13" ht="11.25">
      <c r="A125" s="13"/>
      <c r="B125" s="13"/>
      <c r="C125" s="13"/>
      <c r="D125" s="13"/>
      <c r="E125" s="13"/>
      <c r="F125" s="13"/>
      <c r="G125" s="13"/>
      <c r="H125" s="13"/>
      <c r="I125" s="13"/>
      <c r="J125" s="13"/>
      <c r="K125" s="13"/>
      <c r="L125" s="13"/>
      <c r="M125" s="13"/>
    </row>
    <row r="126" spans="1:13" ht="11.25">
      <c r="A126" s="13"/>
      <c r="B126" s="13"/>
      <c r="C126" s="13"/>
      <c r="D126" s="13"/>
      <c r="E126" s="13"/>
      <c r="F126" s="13"/>
      <c r="G126" s="13"/>
      <c r="H126" s="13"/>
      <c r="I126" s="13"/>
      <c r="J126" s="13"/>
      <c r="K126" s="13"/>
      <c r="L126" s="13"/>
      <c r="M126" s="13"/>
    </row>
    <row r="127" spans="1:13" ht="11.25">
      <c r="A127" s="20" t="s">
        <v>75</v>
      </c>
      <c r="B127" s="13"/>
      <c r="C127" s="13"/>
      <c r="D127" s="13"/>
      <c r="E127" s="13"/>
      <c r="F127" s="13"/>
      <c r="G127" s="13"/>
      <c r="H127" s="13"/>
      <c r="I127" s="13"/>
      <c r="J127" s="13"/>
      <c r="K127" s="13"/>
      <c r="L127" s="13"/>
      <c r="M127" s="13"/>
    </row>
    <row r="128" spans="1:13" ht="11.25">
      <c r="A128" s="13" t="s">
        <v>160</v>
      </c>
      <c r="B128" s="13"/>
      <c r="C128" s="13"/>
      <c r="D128" s="13"/>
      <c r="E128" s="13"/>
      <c r="F128" s="13"/>
      <c r="G128" s="13"/>
      <c r="H128" s="13"/>
      <c r="I128" s="13"/>
      <c r="J128" s="13"/>
      <c r="K128" s="13"/>
      <c r="L128" s="13"/>
      <c r="M128" s="13"/>
    </row>
    <row r="129" spans="1:13" ht="11.25">
      <c r="A129" s="13" t="s">
        <v>76</v>
      </c>
      <c r="B129" s="13"/>
      <c r="C129" s="13"/>
      <c r="D129" s="13"/>
      <c r="E129" s="13"/>
      <c r="F129" s="13"/>
      <c r="G129" s="13"/>
      <c r="H129" s="13"/>
      <c r="I129" s="13"/>
      <c r="J129" s="13"/>
      <c r="K129" s="13"/>
      <c r="L129" s="13"/>
      <c r="M129" s="13"/>
    </row>
    <row r="130" spans="1:13" ht="11.25">
      <c r="A130" s="13"/>
      <c r="B130" s="13"/>
      <c r="C130" s="13" t="s">
        <v>73</v>
      </c>
      <c r="D130" s="13"/>
      <c r="E130" s="13"/>
      <c r="F130" s="13"/>
      <c r="G130" s="13"/>
      <c r="H130" s="13"/>
      <c r="I130" s="13"/>
      <c r="J130" s="13"/>
      <c r="K130" s="13"/>
      <c r="L130" s="13"/>
      <c r="M130" s="13"/>
    </row>
    <row r="131" spans="1:13" ht="12.75">
      <c r="A131" s="171" t="s">
        <v>71</v>
      </c>
      <c r="B131" s="172"/>
      <c r="C131" s="45"/>
      <c r="D131" s="44" t="s">
        <v>77</v>
      </c>
      <c r="E131" s="13"/>
      <c r="F131" s="13"/>
      <c r="G131" s="13"/>
      <c r="H131" s="13"/>
      <c r="I131" s="13"/>
      <c r="J131" s="13"/>
      <c r="K131" s="13"/>
      <c r="L131" s="13"/>
      <c r="M131" s="13"/>
    </row>
    <row r="132" spans="1:13" ht="12.75">
      <c r="A132" s="171" t="s">
        <v>72</v>
      </c>
      <c r="B132" s="172"/>
      <c r="C132" s="45" t="s">
        <v>368</v>
      </c>
      <c r="D132" s="13"/>
      <c r="E132" s="13"/>
      <c r="F132" s="13"/>
      <c r="G132" s="13"/>
      <c r="H132" s="13"/>
      <c r="I132" s="13"/>
      <c r="J132" s="13"/>
      <c r="K132" s="13"/>
      <c r="L132" s="13"/>
      <c r="M132" s="13"/>
    </row>
    <row r="133" spans="1:13" ht="11.25">
      <c r="A133" s="13" t="s">
        <v>78</v>
      </c>
      <c r="B133" s="13"/>
      <c r="C133" s="13"/>
      <c r="D133" s="13"/>
      <c r="E133" s="13"/>
      <c r="F133" s="13"/>
      <c r="G133" s="13"/>
      <c r="H133" s="13"/>
      <c r="I133" s="13"/>
      <c r="J133" s="13"/>
      <c r="K133" s="13"/>
      <c r="L133" s="13"/>
      <c r="M133" s="13"/>
    </row>
    <row r="134" spans="1:13" ht="11.25">
      <c r="A134" s="13" t="s">
        <v>79</v>
      </c>
      <c r="B134" s="13"/>
      <c r="C134" s="13"/>
      <c r="D134" s="13"/>
      <c r="E134" s="13"/>
      <c r="F134" s="13"/>
      <c r="G134" s="13"/>
      <c r="H134" s="13"/>
      <c r="I134" s="13"/>
      <c r="J134" s="13"/>
      <c r="K134" s="13"/>
      <c r="L134" s="13"/>
      <c r="M134" s="13"/>
    </row>
    <row r="135" spans="1:13" ht="11.25">
      <c r="A135" s="13"/>
      <c r="B135" s="13"/>
      <c r="C135" s="13"/>
      <c r="D135" s="13"/>
      <c r="E135" s="13"/>
      <c r="F135" s="13"/>
      <c r="G135" s="13"/>
      <c r="H135" s="13"/>
      <c r="I135" s="13"/>
      <c r="J135" s="13"/>
      <c r="K135" s="13"/>
      <c r="L135" s="13"/>
      <c r="M135" s="13"/>
    </row>
    <row r="136" spans="1:13" ht="11.25">
      <c r="A136" s="13"/>
      <c r="B136" s="13"/>
      <c r="C136" s="13"/>
      <c r="D136" s="13"/>
      <c r="E136" s="13"/>
      <c r="F136" s="13"/>
      <c r="G136" s="13"/>
      <c r="H136" s="13"/>
      <c r="I136" s="13"/>
      <c r="J136" s="13"/>
      <c r="K136" s="13"/>
      <c r="L136" s="13"/>
      <c r="M136" s="13"/>
    </row>
    <row r="137" spans="1:13" ht="11.25">
      <c r="A137" s="13"/>
      <c r="B137" s="13"/>
      <c r="C137" s="13"/>
      <c r="D137" s="13"/>
      <c r="E137" s="13"/>
      <c r="F137" s="13"/>
      <c r="G137" s="13"/>
      <c r="H137" s="13"/>
      <c r="I137" s="13"/>
      <c r="J137" s="13"/>
      <c r="K137" s="13"/>
      <c r="L137" s="13"/>
      <c r="M137" s="13"/>
    </row>
    <row r="138" spans="1:13" ht="11.25">
      <c r="A138" s="13" t="s">
        <v>131</v>
      </c>
      <c r="B138" s="13"/>
      <c r="C138" s="13"/>
      <c r="D138" s="13"/>
      <c r="E138" s="13"/>
      <c r="F138" s="13"/>
      <c r="G138" s="13"/>
      <c r="H138" s="13"/>
      <c r="I138" s="13"/>
      <c r="J138" s="13"/>
      <c r="K138" s="13"/>
      <c r="L138" s="13"/>
      <c r="M138" s="13"/>
    </row>
    <row r="139" spans="1:13" ht="11.25">
      <c r="A139" s="13"/>
      <c r="B139" s="13"/>
      <c r="C139" s="13"/>
      <c r="D139" s="13"/>
      <c r="E139" s="13" t="s">
        <v>83</v>
      </c>
      <c r="F139" s="13"/>
      <c r="G139" s="13"/>
      <c r="H139" s="13"/>
      <c r="I139" s="13"/>
      <c r="J139" s="13"/>
      <c r="K139" s="13"/>
      <c r="L139" s="13"/>
      <c r="M139" s="13"/>
    </row>
    <row r="140" spans="1:13" ht="11.25">
      <c r="A140" s="171" t="s">
        <v>80</v>
      </c>
      <c r="B140" s="171"/>
      <c r="C140" s="171"/>
      <c r="D140" s="171"/>
      <c r="E140" s="13"/>
      <c r="F140" s="45"/>
      <c r="G140" s="13"/>
      <c r="H140" s="13"/>
      <c r="I140" s="13"/>
      <c r="J140" s="13"/>
      <c r="K140" s="13"/>
      <c r="L140" s="13"/>
      <c r="M140" s="13"/>
    </row>
    <row r="141" spans="1:13" ht="11.25">
      <c r="A141" s="171" t="s">
        <v>81</v>
      </c>
      <c r="B141" s="171"/>
      <c r="C141" s="171"/>
      <c r="D141" s="171"/>
      <c r="E141" s="13"/>
      <c r="F141" s="45" t="s">
        <v>368</v>
      </c>
      <c r="G141" s="13"/>
      <c r="H141" s="13"/>
      <c r="I141" s="13"/>
      <c r="J141" s="13"/>
      <c r="K141" s="13"/>
      <c r="L141" s="13"/>
      <c r="M141" s="13"/>
    </row>
    <row r="142" spans="1:13" ht="11.25">
      <c r="A142" s="171" t="s">
        <v>82</v>
      </c>
      <c r="B142" s="171"/>
      <c r="C142" s="171"/>
      <c r="D142" s="171"/>
      <c r="E142" s="13"/>
      <c r="F142" s="45" t="s">
        <v>368</v>
      </c>
      <c r="G142" s="13"/>
      <c r="H142" s="13"/>
      <c r="I142" s="13"/>
      <c r="J142" s="13"/>
      <c r="K142" s="13"/>
      <c r="L142" s="13"/>
      <c r="M142" s="13"/>
    </row>
    <row r="143" spans="1:13" ht="11.25">
      <c r="A143" s="13"/>
      <c r="B143" s="13"/>
      <c r="C143" s="13"/>
      <c r="D143" s="13"/>
      <c r="E143" s="13"/>
      <c r="F143" s="13"/>
      <c r="G143" s="13"/>
      <c r="H143" s="13"/>
      <c r="I143" s="13"/>
      <c r="J143" s="13"/>
      <c r="K143" s="13"/>
      <c r="L143" s="13"/>
      <c r="M143" s="13"/>
    </row>
    <row r="144" spans="1:13" ht="11.25">
      <c r="A144" s="13"/>
      <c r="B144" s="13"/>
      <c r="C144" s="13"/>
      <c r="D144" s="13"/>
      <c r="E144" s="13"/>
      <c r="F144" s="13"/>
      <c r="G144" s="13"/>
      <c r="H144" s="13"/>
      <c r="I144" s="13"/>
      <c r="J144" s="13"/>
      <c r="K144" s="13"/>
      <c r="L144" s="13"/>
      <c r="M144" s="13"/>
    </row>
    <row r="145" spans="1:13" ht="11.25">
      <c r="A145" s="13"/>
      <c r="B145" s="13"/>
      <c r="C145" s="13"/>
      <c r="D145" s="13"/>
      <c r="E145" s="13"/>
      <c r="F145" s="13"/>
      <c r="G145" s="13"/>
      <c r="H145" s="13"/>
      <c r="I145" s="13"/>
      <c r="J145" s="13"/>
      <c r="K145" s="13"/>
      <c r="L145" s="13"/>
      <c r="M145" s="13"/>
    </row>
    <row r="146" spans="1:13" ht="11.25">
      <c r="A146" s="20" t="s">
        <v>84</v>
      </c>
      <c r="B146" s="13"/>
      <c r="C146" s="13"/>
      <c r="D146" s="13"/>
      <c r="E146" s="13"/>
      <c r="F146" s="13"/>
      <c r="G146" s="13"/>
      <c r="H146" s="13"/>
      <c r="I146" s="13"/>
      <c r="J146" s="13"/>
      <c r="K146" s="13"/>
      <c r="L146" s="13"/>
      <c r="M146" s="13"/>
    </row>
    <row r="147" spans="1:13" ht="11.25">
      <c r="A147" s="13" t="s">
        <v>132</v>
      </c>
      <c r="B147" s="13"/>
      <c r="C147" s="13"/>
      <c r="D147" s="13"/>
      <c r="E147" s="13"/>
      <c r="F147" s="13"/>
      <c r="G147" s="13"/>
      <c r="H147" s="13"/>
      <c r="I147" s="13"/>
      <c r="J147" s="13"/>
      <c r="K147" s="13"/>
      <c r="L147" s="13"/>
      <c r="M147" s="13"/>
    </row>
    <row r="148" spans="1:13" ht="11.25">
      <c r="A148" s="13"/>
      <c r="B148" s="13"/>
      <c r="C148" s="13" t="s">
        <v>73</v>
      </c>
      <c r="D148" s="13"/>
      <c r="E148" s="13"/>
      <c r="F148" s="13"/>
      <c r="G148" s="13"/>
      <c r="H148" s="13"/>
      <c r="I148" s="13"/>
      <c r="J148" s="13"/>
      <c r="K148" s="13"/>
      <c r="L148" s="13"/>
      <c r="M148" s="13"/>
    </row>
    <row r="149" spans="1:13" ht="12.75">
      <c r="A149" s="171" t="s">
        <v>71</v>
      </c>
      <c r="B149" s="172"/>
      <c r="C149" s="45" t="s">
        <v>368</v>
      </c>
      <c r="D149" s="13"/>
      <c r="E149" s="13"/>
      <c r="F149" s="13"/>
      <c r="G149" s="13"/>
      <c r="H149" s="13"/>
      <c r="I149" s="13"/>
      <c r="J149" s="13"/>
      <c r="K149" s="13"/>
      <c r="L149" s="13"/>
      <c r="M149" s="13"/>
    </row>
    <row r="150" spans="1:13" ht="12.75">
      <c r="A150" s="171" t="s">
        <v>72</v>
      </c>
      <c r="B150" s="172"/>
      <c r="C150" s="45"/>
      <c r="D150" s="44" t="s">
        <v>85</v>
      </c>
      <c r="E150" s="13"/>
      <c r="F150" s="13"/>
      <c r="G150" s="13"/>
      <c r="H150" s="13"/>
      <c r="I150" s="13"/>
      <c r="J150" s="13"/>
      <c r="K150" s="13"/>
      <c r="L150" s="13"/>
      <c r="M150" s="13"/>
    </row>
    <row r="151" spans="1:13" ht="11.25">
      <c r="A151" s="13"/>
      <c r="B151" s="13"/>
      <c r="C151" s="13"/>
      <c r="D151" s="13"/>
      <c r="E151" s="13"/>
      <c r="F151" s="13"/>
      <c r="G151" s="13"/>
      <c r="H151" s="13"/>
      <c r="I151" s="13"/>
      <c r="J151" s="13"/>
      <c r="K151" s="13"/>
      <c r="L151" s="13"/>
      <c r="M151" s="13"/>
    </row>
    <row r="152" spans="1:13" ht="11.25">
      <c r="A152" s="13"/>
      <c r="B152" s="13"/>
      <c r="C152" s="13"/>
      <c r="D152" s="13"/>
      <c r="E152" s="13"/>
      <c r="F152" s="13"/>
      <c r="G152" s="13"/>
      <c r="H152" s="13"/>
      <c r="I152" s="13"/>
      <c r="J152" s="13"/>
      <c r="K152" s="13"/>
      <c r="L152" s="13"/>
      <c r="M152" s="13"/>
    </row>
    <row r="153" spans="1:13" ht="11.25">
      <c r="A153" s="13"/>
      <c r="B153" s="13"/>
      <c r="C153" s="13"/>
      <c r="D153" s="13"/>
      <c r="E153" s="13"/>
      <c r="F153" s="13"/>
      <c r="G153" s="13"/>
      <c r="H153" s="13"/>
      <c r="I153" s="13"/>
      <c r="J153" s="13"/>
      <c r="K153" s="13"/>
      <c r="L153" s="13"/>
      <c r="M153" s="13"/>
    </row>
    <row r="154" spans="1:13" ht="11.25">
      <c r="A154" s="13" t="s">
        <v>133</v>
      </c>
      <c r="B154" s="13"/>
      <c r="C154" s="13"/>
      <c r="D154" s="13"/>
      <c r="E154" s="13"/>
      <c r="F154" s="13"/>
      <c r="G154" s="13"/>
      <c r="H154" s="13"/>
      <c r="I154" s="13"/>
      <c r="J154" s="13"/>
      <c r="K154" s="13"/>
      <c r="L154" s="13"/>
      <c r="M154" s="13"/>
    </row>
    <row r="155" spans="1:13" ht="11.25">
      <c r="A155" s="13"/>
      <c r="B155" s="13"/>
      <c r="C155" s="13" t="s">
        <v>89</v>
      </c>
      <c r="D155" s="13"/>
      <c r="E155" s="13"/>
      <c r="F155" s="13"/>
      <c r="G155" s="13"/>
      <c r="H155" s="13"/>
      <c r="I155" s="13"/>
      <c r="J155" s="13"/>
      <c r="K155" s="13"/>
      <c r="L155" s="13"/>
      <c r="M155" s="13"/>
    </row>
    <row r="156" spans="1:13" ht="12.75">
      <c r="A156" s="171" t="s">
        <v>86</v>
      </c>
      <c r="B156" s="172"/>
      <c r="C156" s="45"/>
      <c r="D156" s="13"/>
      <c r="E156" s="13"/>
      <c r="F156" s="13"/>
      <c r="G156" s="13"/>
      <c r="H156" s="13"/>
      <c r="I156" s="13"/>
      <c r="J156" s="13"/>
      <c r="K156" s="13"/>
      <c r="L156" s="13"/>
      <c r="M156" s="13"/>
    </row>
    <row r="157" spans="1:13" ht="12.75">
      <c r="A157" s="171" t="s">
        <v>87</v>
      </c>
      <c r="B157" s="172"/>
      <c r="C157" s="45"/>
      <c r="D157" s="13"/>
      <c r="E157" s="13"/>
      <c r="F157" s="13"/>
      <c r="G157" s="13"/>
      <c r="H157" s="13"/>
      <c r="I157" s="13"/>
      <c r="J157" s="13"/>
      <c r="K157" s="13"/>
      <c r="L157" s="13"/>
      <c r="M157" s="13"/>
    </row>
    <row r="158" spans="1:13" ht="12.75">
      <c r="A158" s="171" t="s">
        <v>88</v>
      </c>
      <c r="B158" s="172"/>
      <c r="C158" s="45" t="s">
        <v>368</v>
      </c>
      <c r="D158" s="13"/>
      <c r="E158" s="13"/>
      <c r="F158" s="13"/>
      <c r="G158" s="13"/>
      <c r="H158" s="13"/>
      <c r="I158" s="13"/>
      <c r="J158" s="13"/>
      <c r="K158" s="13"/>
      <c r="L158" s="13"/>
      <c r="M158" s="13"/>
    </row>
    <row r="159" spans="1:13" ht="11.25">
      <c r="A159" s="13"/>
      <c r="B159" s="13"/>
      <c r="C159" s="13"/>
      <c r="D159" s="13"/>
      <c r="E159" s="13"/>
      <c r="F159" s="13"/>
      <c r="G159" s="13"/>
      <c r="H159" s="13"/>
      <c r="I159" s="13"/>
      <c r="J159" s="13"/>
      <c r="K159" s="13"/>
      <c r="L159" s="13"/>
      <c r="M159" s="13"/>
    </row>
    <row r="160" spans="1:13" ht="11.25">
      <c r="A160" s="13"/>
      <c r="B160" s="13"/>
      <c r="C160" s="13"/>
      <c r="D160" s="13"/>
      <c r="E160" s="13"/>
      <c r="F160" s="13"/>
      <c r="G160" s="13"/>
      <c r="H160" s="13"/>
      <c r="I160" s="13"/>
      <c r="J160" s="13"/>
      <c r="K160" s="13"/>
      <c r="L160" s="13"/>
      <c r="M160" s="13"/>
    </row>
    <row r="161" spans="1:13" ht="11.25">
      <c r="A161" s="13"/>
      <c r="B161" s="13"/>
      <c r="C161" s="13"/>
      <c r="D161" s="13"/>
      <c r="E161" s="13"/>
      <c r="F161" s="13"/>
      <c r="G161" s="13"/>
      <c r="H161" s="13"/>
      <c r="I161" s="13"/>
      <c r="J161" s="13"/>
      <c r="K161" s="13"/>
      <c r="L161" s="13"/>
      <c r="M161" s="13"/>
    </row>
    <row r="162" spans="1:13" ht="11.25">
      <c r="A162" s="20" t="s">
        <v>90</v>
      </c>
      <c r="B162" s="13"/>
      <c r="C162" s="13"/>
      <c r="D162" s="13"/>
      <c r="E162" s="13"/>
      <c r="F162" s="13"/>
      <c r="G162" s="13"/>
      <c r="H162" s="13"/>
      <c r="I162" s="13"/>
      <c r="J162" s="13"/>
      <c r="K162" s="13"/>
      <c r="L162" s="13"/>
      <c r="M162" s="13"/>
    </row>
    <row r="163" spans="1:13" ht="11.25">
      <c r="A163" s="13" t="s">
        <v>161</v>
      </c>
      <c r="B163" s="13"/>
      <c r="C163" s="13"/>
      <c r="D163" s="13"/>
      <c r="E163" s="13"/>
      <c r="F163" s="13"/>
      <c r="G163" s="13"/>
      <c r="H163" s="13"/>
      <c r="I163" s="13"/>
      <c r="J163" s="13"/>
      <c r="K163" s="13"/>
      <c r="L163" s="13"/>
      <c r="M163" s="13"/>
    </row>
    <row r="164" spans="1:13" ht="11.25">
      <c r="A164" s="13"/>
      <c r="B164" s="13"/>
      <c r="C164" s="13" t="s">
        <v>73</v>
      </c>
      <c r="D164" s="13"/>
      <c r="E164" s="13"/>
      <c r="F164" s="13"/>
      <c r="G164" s="13"/>
      <c r="H164" s="13"/>
      <c r="I164" s="13"/>
      <c r="J164" s="13"/>
      <c r="K164" s="13"/>
      <c r="L164" s="13"/>
      <c r="M164" s="13"/>
    </row>
    <row r="165" spans="1:13" ht="12.75">
      <c r="A165" s="171" t="s">
        <v>71</v>
      </c>
      <c r="B165" s="172"/>
      <c r="C165" s="45" t="s">
        <v>368</v>
      </c>
      <c r="D165" s="13"/>
      <c r="E165" s="13"/>
      <c r="F165" s="13"/>
      <c r="G165" s="13"/>
      <c r="H165" s="13"/>
      <c r="I165" s="13"/>
      <c r="J165" s="13"/>
      <c r="K165" s="13"/>
      <c r="L165" s="13"/>
      <c r="M165" s="13"/>
    </row>
    <row r="166" spans="1:13" ht="12.75">
      <c r="A166" s="171" t="s">
        <v>72</v>
      </c>
      <c r="B166" s="172"/>
      <c r="C166" s="45"/>
      <c r="D166" s="13"/>
      <c r="E166" s="13"/>
      <c r="F166" s="13"/>
      <c r="G166" s="13"/>
      <c r="H166" s="13"/>
      <c r="I166" s="13"/>
      <c r="J166" s="13"/>
      <c r="K166" s="13"/>
      <c r="L166" s="13"/>
      <c r="M166" s="13"/>
    </row>
    <row r="167" spans="1:13" ht="11.25">
      <c r="A167" s="13"/>
      <c r="B167" s="13"/>
      <c r="C167" s="13"/>
      <c r="D167" s="13"/>
      <c r="E167" s="13"/>
      <c r="F167" s="13"/>
      <c r="G167" s="13"/>
      <c r="H167" s="13"/>
      <c r="I167" s="13"/>
      <c r="J167" s="13"/>
      <c r="K167" s="13"/>
      <c r="L167" s="13"/>
      <c r="M167" s="13"/>
    </row>
    <row r="168" spans="1:13" ht="11.25">
      <c r="A168" s="13" t="s">
        <v>164</v>
      </c>
      <c r="B168" s="13"/>
      <c r="C168" s="13"/>
      <c r="D168" s="13"/>
      <c r="E168" s="13"/>
      <c r="F168" s="13"/>
      <c r="G168" s="13"/>
      <c r="H168" s="13"/>
      <c r="I168" s="13"/>
      <c r="J168" s="13"/>
      <c r="K168" s="13"/>
      <c r="L168" s="13"/>
      <c r="M168" s="13"/>
    </row>
    <row r="169" spans="1:13" ht="11.25">
      <c r="A169" s="13"/>
      <c r="B169" s="13"/>
      <c r="C169" s="78">
        <v>0</v>
      </c>
      <c r="D169" s="13" t="s">
        <v>165</v>
      </c>
      <c r="E169" s="13"/>
      <c r="F169" s="13"/>
      <c r="G169" s="13"/>
      <c r="H169" s="13"/>
      <c r="I169" s="13"/>
      <c r="J169" s="13"/>
      <c r="K169" s="13"/>
      <c r="L169" s="13"/>
      <c r="M169" s="13"/>
    </row>
    <row r="170" spans="1:13" ht="11.25">
      <c r="A170" s="13"/>
      <c r="B170" s="13"/>
      <c r="C170" s="13"/>
      <c r="D170" s="13"/>
      <c r="E170" s="13"/>
      <c r="F170" s="13"/>
      <c r="G170" s="13"/>
      <c r="H170" s="13"/>
      <c r="I170" s="13"/>
      <c r="J170" s="13"/>
      <c r="K170" s="13"/>
      <c r="L170" s="13"/>
      <c r="M170" s="13"/>
    </row>
    <row r="171" spans="1:13" ht="11.25">
      <c r="A171" s="13"/>
      <c r="B171" s="13"/>
      <c r="C171" s="13"/>
      <c r="D171" s="13"/>
      <c r="E171" s="13"/>
      <c r="F171" s="13"/>
      <c r="G171" s="13"/>
      <c r="H171" s="13"/>
      <c r="I171" s="13"/>
      <c r="J171" s="13"/>
      <c r="K171" s="13"/>
      <c r="L171" s="13"/>
      <c r="M171" s="13"/>
    </row>
    <row r="172" spans="1:13" ht="11.25">
      <c r="A172" s="13"/>
      <c r="B172" s="13"/>
      <c r="C172" s="13"/>
      <c r="D172" s="13"/>
      <c r="E172" s="13"/>
      <c r="F172" s="13"/>
      <c r="G172" s="13"/>
      <c r="H172" s="13"/>
      <c r="I172" s="13"/>
      <c r="J172" s="13"/>
      <c r="K172" s="13"/>
      <c r="L172" s="13"/>
      <c r="M172" s="13"/>
    </row>
    <row r="173" spans="1:13" ht="11.25">
      <c r="A173" s="20" t="s">
        <v>91</v>
      </c>
      <c r="B173" s="13"/>
      <c r="C173" s="13"/>
      <c r="D173" s="13"/>
      <c r="E173" s="13"/>
      <c r="F173" s="13"/>
      <c r="G173" s="13"/>
      <c r="H173" s="13"/>
      <c r="I173" s="13"/>
      <c r="J173" s="13"/>
      <c r="K173" s="13"/>
      <c r="L173" s="13"/>
      <c r="M173" s="13"/>
    </row>
    <row r="174" spans="1:13" ht="11.25">
      <c r="A174" s="13"/>
      <c r="B174" s="173"/>
      <c r="C174" s="174"/>
      <c r="D174" s="174"/>
      <c r="E174" s="174"/>
      <c r="F174" s="174"/>
      <c r="G174" s="174"/>
      <c r="H174" s="175"/>
      <c r="I174" s="13"/>
      <c r="J174" s="13"/>
      <c r="K174" s="13"/>
      <c r="L174" s="13"/>
      <c r="M174" s="13"/>
    </row>
    <row r="175" spans="1:13" ht="11.25">
      <c r="A175" s="13"/>
      <c r="B175" s="176"/>
      <c r="C175" s="177"/>
      <c r="D175" s="177"/>
      <c r="E175" s="177"/>
      <c r="F175" s="177"/>
      <c r="G175" s="177"/>
      <c r="H175" s="178"/>
      <c r="I175" s="13"/>
      <c r="J175" s="13"/>
      <c r="K175" s="13"/>
      <c r="L175" s="13"/>
      <c r="M175" s="13"/>
    </row>
    <row r="176" spans="1:13" ht="11.25">
      <c r="A176" s="13"/>
      <c r="B176" s="176"/>
      <c r="C176" s="177"/>
      <c r="D176" s="177"/>
      <c r="E176" s="177"/>
      <c r="F176" s="177"/>
      <c r="G176" s="177"/>
      <c r="H176" s="178"/>
      <c r="I176" s="13"/>
      <c r="J176" s="13"/>
      <c r="K176" s="13"/>
      <c r="L176" s="13"/>
      <c r="M176" s="13"/>
    </row>
    <row r="177" spans="1:13" ht="11.25">
      <c r="A177" s="13"/>
      <c r="B177" s="179"/>
      <c r="C177" s="180"/>
      <c r="D177" s="180"/>
      <c r="E177" s="180"/>
      <c r="F177" s="180"/>
      <c r="G177" s="180"/>
      <c r="H177" s="181"/>
      <c r="I177" s="13"/>
      <c r="J177" s="13"/>
      <c r="K177" s="13"/>
      <c r="L177" s="13"/>
      <c r="M177" s="13"/>
    </row>
    <row r="178" spans="1:13" ht="11.25">
      <c r="A178" s="13"/>
      <c r="B178" s="13"/>
      <c r="C178" s="13"/>
      <c r="D178" s="13"/>
      <c r="E178" s="13"/>
      <c r="F178" s="13"/>
      <c r="G178" s="13"/>
      <c r="H178" s="13"/>
      <c r="I178" s="13"/>
      <c r="J178" s="13"/>
      <c r="K178" s="13"/>
      <c r="L178" s="13"/>
      <c r="M178" s="13"/>
    </row>
    <row r="179" spans="1:13" ht="11.25">
      <c r="A179" s="13"/>
      <c r="B179" s="13"/>
      <c r="C179" s="13"/>
      <c r="D179" s="13"/>
      <c r="E179" s="13"/>
      <c r="F179" s="13"/>
      <c r="G179" s="13"/>
      <c r="H179" s="13"/>
      <c r="I179" s="13"/>
      <c r="J179" s="13"/>
      <c r="K179" s="13"/>
      <c r="L179" s="13"/>
      <c r="M179" s="13"/>
    </row>
  </sheetData>
  <sheetProtection password="CB1B" sheet="1" objects="1" scenarios="1"/>
  <mergeCells count="41">
    <mergeCell ref="C6:C7"/>
    <mergeCell ref="H6:H7"/>
    <mergeCell ref="L6:L7"/>
    <mergeCell ref="K6:K7"/>
    <mergeCell ref="J6:J7"/>
    <mergeCell ref="I6:I7"/>
    <mergeCell ref="I39:I40"/>
    <mergeCell ref="F39:F40"/>
    <mergeCell ref="H39:H40"/>
    <mergeCell ref="G39:G40"/>
    <mergeCell ref="E6:E7"/>
    <mergeCell ref="D6:D7"/>
    <mergeCell ref="L39:L40"/>
    <mergeCell ref="A131:B131"/>
    <mergeCell ref="A132:B132"/>
    <mergeCell ref="A140:D140"/>
    <mergeCell ref="A141:D141"/>
    <mergeCell ref="D39:D40"/>
    <mergeCell ref="C39:C40"/>
    <mergeCell ref="J39:J40"/>
    <mergeCell ref="K39:K40"/>
    <mergeCell ref="E39:E40"/>
    <mergeCell ref="A142:D142"/>
    <mergeCell ref="A149:B149"/>
    <mergeCell ref="B174:H177"/>
    <mergeCell ref="A150:B150"/>
    <mergeCell ref="A156:B156"/>
    <mergeCell ref="A157:B157"/>
    <mergeCell ref="A158:B158"/>
    <mergeCell ref="A165:B165"/>
    <mergeCell ref="A166:B166"/>
    <mergeCell ref="J5:K5"/>
    <mergeCell ref="J38:K38"/>
    <mergeCell ref="A122:B122"/>
    <mergeCell ref="A123:B123"/>
    <mergeCell ref="A113:B113"/>
    <mergeCell ref="A114:B114"/>
    <mergeCell ref="A120:B120"/>
    <mergeCell ref="A121:B121"/>
    <mergeCell ref="F6:F7"/>
    <mergeCell ref="G6:G7"/>
  </mergeCells>
  <hyperlinks>
    <hyperlink ref="D114" location="revision!C131" display="(skip to part C)"/>
    <hyperlink ref="D131" location="revision!C149" display="(skip to part D)"/>
    <hyperlink ref="D150" location="revision!C165" display="(skip to part E)"/>
  </hyperlinks>
  <printOptions horizontalCentered="1"/>
  <pageMargins left="0.25" right="0.25" top="1" bottom="1" header="0.5" footer="0.5"/>
  <pageSetup horizontalDpi="600" verticalDpi="600" orientation="landscape" r:id="rId1"/>
  <headerFooter alignWithMargins="0">
    <oddHeader>&amp;C&amp;"Times New Roman,Bold"&amp;14HEDS Freshmen Financial Aid Survey</oddHeader>
    <oddFooter>&amp;L&amp;A&amp;RPage &amp;P/&amp;N</oddFooter>
  </headerFooter>
  <rowBreaks count="5" manualBreakCount="5">
    <brk id="34" max="13" man="1"/>
    <brk id="67" max="13" man="1"/>
    <brk id="107" max="13" man="1"/>
    <brk id="125" max="13" man="1"/>
    <brk id="160" max="13" man="1"/>
  </rowBreaks>
</worksheet>
</file>

<file path=xl/worksheets/sheet9.xml><?xml version="1.0" encoding="utf-8"?>
<worksheet xmlns="http://schemas.openxmlformats.org/spreadsheetml/2006/main" xmlns:r="http://schemas.openxmlformats.org/officeDocument/2006/relationships">
  <dimension ref="A1:GJ62"/>
  <sheetViews>
    <sheetView zoomScalePageLayoutView="0" workbookViewId="0" topLeftCell="A1">
      <pane xSplit="1" ySplit="5" topLeftCell="B30" activePane="bottomRight" state="frozen"/>
      <selection pane="topLeft" activeCell="A1" sqref="A1"/>
      <selection pane="topRight" activeCell="A1" sqref="A1"/>
      <selection pane="bottomLeft" activeCell="A4" sqref="A4"/>
      <selection pane="bottomRight" activeCell="F63" sqref="F63"/>
    </sheetView>
  </sheetViews>
  <sheetFormatPr defaultColWidth="9.140625" defaultRowHeight="12.75"/>
  <cols>
    <col min="1" max="1" width="65.421875" style="88" customWidth="1"/>
    <col min="2" max="6" width="9.57421875" style="88" bestFit="1" customWidth="1"/>
    <col min="7" max="7" width="1.7109375" style="88" customWidth="1"/>
    <col min="8" max="8" width="10.7109375" style="88" customWidth="1"/>
    <col min="9" max="9" width="1.7109375" style="88" customWidth="1"/>
    <col min="10" max="10" width="10.7109375" style="88" customWidth="1"/>
    <col min="11" max="11" width="9.140625" style="88" customWidth="1"/>
    <col min="12" max="12" width="10.7109375" style="88" customWidth="1"/>
    <col min="13" max="16384" width="9.140625" style="88" customWidth="1"/>
  </cols>
  <sheetData>
    <row r="1" ht="12">
      <c r="A1" s="87" t="str">
        <f>General!A1</f>
        <v>Kenyon College</v>
      </c>
    </row>
    <row r="2" spans="12:192" ht="11.25">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row>
    <row r="3" spans="1:192" ht="11.25">
      <c r="A3" s="90"/>
      <c r="B3" s="90"/>
      <c r="C3" s="90"/>
      <c r="D3" s="90"/>
      <c r="E3" s="90"/>
      <c r="F3" s="90"/>
      <c r="G3" s="90"/>
      <c r="H3" s="91" t="s">
        <v>208</v>
      </c>
      <c r="I3" s="90"/>
      <c r="J3" s="92" t="s">
        <v>209</v>
      </c>
      <c r="L3" s="93"/>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row>
    <row r="4" spans="8:192" ht="11.25">
      <c r="H4" s="94" t="s">
        <v>210</v>
      </c>
      <c r="J4" s="94" t="s">
        <v>210</v>
      </c>
      <c r="L4" s="95"/>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row>
    <row r="5" spans="1:192" ht="11.25">
      <c r="A5" s="96"/>
      <c r="B5" s="97" t="s">
        <v>253</v>
      </c>
      <c r="C5" s="97" t="s">
        <v>268</v>
      </c>
      <c r="D5" s="97" t="s">
        <v>291</v>
      </c>
      <c r="E5" s="97" t="s">
        <v>343</v>
      </c>
      <c r="F5" s="97" t="s">
        <v>363</v>
      </c>
      <c r="G5" s="96"/>
      <c r="H5" s="98" t="s">
        <v>364</v>
      </c>
      <c r="I5" s="96"/>
      <c r="J5" s="98" t="s">
        <v>365</v>
      </c>
      <c r="L5" s="95"/>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row>
    <row r="6" spans="1:12" ht="11.25">
      <c r="A6" s="99" t="s">
        <v>211</v>
      </c>
      <c r="B6" s="100">
        <f>Fall2004!C33</f>
        <v>1462</v>
      </c>
      <c r="C6" s="100">
        <f>Fall2005!C33</f>
        <v>1393</v>
      </c>
      <c r="D6" s="100">
        <f>Fall2006!C33</f>
        <v>1382</v>
      </c>
      <c r="E6" s="100">
        <f>Fall2007!C33</f>
        <v>1343</v>
      </c>
      <c r="F6" s="100">
        <f>Fall2008!C33</f>
        <v>1403</v>
      </c>
      <c r="H6" s="101">
        <f aca="true" t="shared" si="0" ref="H6:H11">IF(E6&gt;0,(F6-E6)/E6,"-")</f>
        <v>0.044676098287416234</v>
      </c>
      <c r="J6" s="101">
        <f>IF(B6&gt;0,((F6-B6)/B6)/4,"-")</f>
        <v>-0.01008891928864569</v>
      </c>
      <c r="L6" s="101"/>
    </row>
    <row r="7" spans="1:12" ht="11.25">
      <c r="A7" s="102" t="s">
        <v>212</v>
      </c>
      <c r="B7" s="100">
        <f>Fall2004!C12+Fall2004!C15+Fall2004!C25+Fall2004!C31</f>
        <v>771</v>
      </c>
      <c r="C7" s="100">
        <f>Fall2005!C12+Fall2005!C15+Fall2005!C25+Fall2005!C31</f>
        <v>813</v>
      </c>
      <c r="D7" s="100">
        <f>Fall2006!C12+Fall2006!C15+Fall2006!C25+Fall2006!C31</f>
        <v>825</v>
      </c>
      <c r="E7" s="100">
        <f>Fall2007!C12+Fall2007!C15+Fall2007!C25+Fall2007!C31</f>
        <v>789</v>
      </c>
      <c r="F7" s="100">
        <f>Fall2008!C12+Fall2008!C15+Fall2008!C25+Fall2008!C31</f>
        <v>831</v>
      </c>
      <c r="H7" s="101">
        <f t="shared" si="0"/>
        <v>0.053231939163498096</v>
      </c>
      <c r="J7" s="101">
        <f aca="true" t="shared" si="1" ref="J7:J62">IF(B7&gt;0,((F7-B7)/B7)/4,"-")</f>
        <v>0.019455252918287938</v>
      </c>
      <c r="L7" s="101"/>
    </row>
    <row r="8" spans="1:12" ht="11.25">
      <c r="A8" s="102" t="s">
        <v>213</v>
      </c>
      <c r="B8" s="100">
        <f>Fall2004!C19+Fall2004!C25+Fall2004!C31</f>
        <v>488</v>
      </c>
      <c r="C8" s="100">
        <f>Fall2005!C19+Fall2005!C25+Fall2005!C31</f>
        <v>516</v>
      </c>
      <c r="D8" s="100">
        <f>Fall2006!C19+Fall2006!C25+Fall2006!C31</f>
        <v>496</v>
      </c>
      <c r="E8" s="100">
        <f>Fall2007!C19+Fall2007!C25+Fall2007!C31</f>
        <v>451</v>
      </c>
      <c r="F8" s="100">
        <f>Fall2008!C19+Fall2008!C25+Fall2008!C31</f>
        <v>508</v>
      </c>
      <c r="H8" s="101">
        <f t="shared" si="0"/>
        <v>0.12638580931263857</v>
      </c>
      <c r="J8" s="101">
        <f t="shared" si="1"/>
        <v>0.010245901639344262</v>
      </c>
      <c r="L8" s="101"/>
    </row>
    <row r="9" spans="1:12" ht="11.25">
      <c r="A9" s="106" t="s">
        <v>214</v>
      </c>
      <c r="B9" s="100">
        <f>Fall2004!C25+Fall2004!C31</f>
        <v>488</v>
      </c>
      <c r="C9" s="100">
        <f>Fall2005!C25+Fall2005!C31</f>
        <v>516</v>
      </c>
      <c r="D9" s="100">
        <f>Fall2006!C25+Fall2006!C31</f>
        <v>496</v>
      </c>
      <c r="E9" s="100">
        <f>Fall2007!C25+Fall2007!C31</f>
        <v>451</v>
      </c>
      <c r="F9" s="100">
        <f>Fall2008!C25+Fall2008!C31</f>
        <v>508</v>
      </c>
      <c r="H9" s="101">
        <f t="shared" si="0"/>
        <v>0.12638580931263857</v>
      </c>
      <c r="J9" s="101">
        <f t="shared" si="1"/>
        <v>0.010245901639344262</v>
      </c>
      <c r="L9" s="101"/>
    </row>
    <row r="10" spans="1:12" ht="11.25">
      <c r="A10" s="102" t="s">
        <v>215</v>
      </c>
      <c r="B10" s="100">
        <f>Fall2004!C16</f>
        <v>974</v>
      </c>
      <c r="C10" s="100">
        <f>Fall2005!C16</f>
        <v>877</v>
      </c>
      <c r="D10" s="100">
        <f>Fall2006!C16</f>
        <v>886</v>
      </c>
      <c r="E10" s="100">
        <f>Fall2007!C16</f>
        <v>892</v>
      </c>
      <c r="F10" s="100">
        <f>Fall2008!C16</f>
        <v>895</v>
      </c>
      <c r="H10" s="101">
        <f>IF(E10&gt;0,(F10-E10)/E10,"-")</f>
        <v>0.0033632286995515697</v>
      </c>
      <c r="J10" s="101">
        <f t="shared" si="1"/>
        <v>-0.020277207392197124</v>
      </c>
      <c r="L10" s="101"/>
    </row>
    <row r="11" spans="1:12" ht="11.25">
      <c r="A11" s="107" t="s">
        <v>216</v>
      </c>
      <c r="B11" s="103">
        <f>Fall2004!C12+Fall2004!C15</f>
        <v>283</v>
      </c>
      <c r="C11" s="103">
        <f>Fall2005!C12+Fall2005!C15</f>
        <v>297</v>
      </c>
      <c r="D11" s="103">
        <f>Fall2006!C12+Fall2006!C15</f>
        <v>329</v>
      </c>
      <c r="E11" s="103">
        <f>Fall2007!C12+Fall2007!C15</f>
        <v>338</v>
      </c>
      <c r="F11" s="103">
        <f>Fall2008!C12+Fall2008!C15</f>
        <v>323</v>
      </c>
      <c r="G11" s="104"/>
      <c r="H11" s="101">
        <f t="shared" si="0"/>
        <v>-0.04437869822485207</v>
      </c>
      <c r="I11" s="104"/>
      <c r="J11" s="101">
        <f t="shared" si="1"/>
        <v>0.0353356890459364</v>
      </c>
      <c r="L11" s="105"/>
    </row>
    <row r="12" spans="1:12" ht="11.25">
      <c r="A12" s="106"/>
      <c r="B12" s="100"/>
      <c r="C12" s="100"/>
      <c r="D12" s="100"/>
      <c r="E12" s="100"/>
      <c r="F12" s="100"/>
      <c r="H12" s="101"/>
      <c r="J12" s="101" t="str">
        <f t="shared" si="1"/>
        <v>-</v>
      </c>
      <c r="L12" s="101"/>
    </row>
    <row r="13" spans="1:12" ht="11.25">
      <c r="A13" s="99" t="s">
        <v>217</v>
      </c>
      <c r="B13" s="100">
        <f>Fall2004!C66</f>
        <v>467</v>
      </c>
      <c r="C13" s="100">
        <f>Fall2005!C66</f>
        <v>438</v>
      </c>
      <c r="D13" s="100">
        <f>Fall2006!C66</f>
        <v>458</v>
      </c>
      <c r="E13" s="100">
        <f>Fall2007!C66</f>
        <v>458</v>
      </c>
      <c r="F13" s="100">
        <f>Fall2008!C66</f>
        <v>455</v>
      </c>
      <c r="H13" s="101">
        <f aca="true" t="shared" si="2" ref="H13:H18">IF(E13&gt;0,(F13-E13)/E13,"-")</f>
        <v>-0.006550218340611353</v>
      </c>
      <c r="J13" s="101">
        <f t="shared" si="1"/>
        <v>-0.006423982869379015</v>
      </c>
      <c r="L13" s="101"/>
    </row>
    <row r="14" spans="1:12" ht="11.25">
      <c r="A14" s="102" t="s">
        <v>218</v>
      </c>
      <c r="B14" s="100">
        <f>Fall2004!C45+Fall2004!C48+Fall2004!C58+Fall2004!C64</f>
        <v>273</v>
      </c>
      <c r="C14" s="100">
        <f>Fall2005!C45+Fall2005!C48+Fall2005!C58+Fall2005!C64</f>
        <v>274</v>
      </c>
      <c r="D14" s="100">
        <f>Fall2006!C45+Fall2006!C48+Fall2006!C58+Fall2006!C64</f>
        <v>256</v>
      </c>
      <c r="E14" s="100">
        <f>Fall2007!C45+Fall2007!C48+Fall2007!C58+Fall2007!C64</f>
        <v>246</v>
      </c>
      <c r="F14" s="100">
        <f>Fall2008!C45+Fall2008!C48+Fall2008!C58+Fall2008!C64</f>
        <v>261</v>
      </c>
      <c r="H14" s="101">
        <f t="shared" si="2"/>
        <v>0.06097560975609756</v>
      </c>
      <c r="J14" s="101">
        <f t="shared" si="1"/>
        <v>-0.01098901098901099</v>
      </c>
      <c r="L14" s="101"/>
    </row>
    <row r="15" spans="1:12" ht="11.25">
      <c r="A15" s="102" t="s">
        <v>219</v>
      </c>
      <c r="B15" s="100">
        <f>Fall2004!C52+Fall2004!C58+Fall2004!C64</f>
        <v>189</v>
      </c>
      <c r="C15" s="100">
        <f>Fall2005!C52+Fall2005!C58+Fall2005!C64</f>
        <v>198</v>
      </c>
      <c r="D15" s="100">
        <f>Fall2006!C52+Fall2006!C58+Fall2006!C64</f>
        <v>179</v>
      </c>
      <c r="E15" s="100">
        <f>Fall2007!C52+Fall2007!C58+Fall2007!C64</f>
        <v>175</v>
      </c>
      <c r="F15" s="100">
        <f>Fall2008!C52+Fall2008!C58+Fall2008!C64</f>
        <v>169</v>
      </c>
      <c r="H15" s="101">
        <f t="shared" si="2"/>
        <v>-0.03428571428571429</v>
      </c>
      <c r="J15" s="101">
        <f t="shared" si="1"/>
        <v>-0.026455026455026454</v>
      </c>
      <c r="L15" s="101"/>
    </row>
    <row r="16" spans="1:12" ht="11.25">
      <c r="A16" s="106" t="s">
        <v>220</v>
      </c>
      <c r="B16" s="100">
        <f>Fall2004!C58+Fall2004!C64</f>
        <v>189</v>
      </c>
      <c r="C16" s="100">
        <f>Fall2005!C58+Fall2005!C64</f>
        <v>198</v>
      </c>
      <c r="D16" s="100">
        <f>Fall2006!C58+Fall2006!C64</f>
        <v>177</v>
      </c>
      <c r="E16" s="100">
        <f>Fall2007!C58+Fall2007!C64</f>
        <v>175</v>
      </c>
      <c r="F16" s="100">
        <f>Fall2008!C58+Fall2008!C64</f>
        <v>169</v>
      </c>
      <c r="H16" s="101">
        <f t="shared" si="2"/>
        <v>-0.03428571428571429</v>
      </c>
      <c r="J16" s="101">
        <f t="shared" si="1"/>
        <v>-0.026455026455026454</v>
      </c>
      <c r="L16" s="101"/>
    </row>
    <row r="17" spans="1:12" ht="11.25">
      <c r="A17" s="102" t="s">
        <v>221</v>
      </c>
      <c r="B17" s="100">
        <f>Fall2004!C49</f>
        <v>278</v>
      </c>
      <c r="C17" s="100">
        <f>Fall2005!C49</f>
        <v>240</v>
      </c>
      <c r="D17" s="100">
        <f>Fall2006!C49</f>
        <v>279</v>
      </c>
      <c r="E17" s="100">
        <f>Fall2007!C49</f>
        <v>283</v>
      </c>
      <c r="F17" s="100">
        <f>Fall2008!C49</f>
        <v>286</v>
      </c>
      <c r="H17" s="101">
        <f t="shared" si="2"/>
        <v>0.01060070671378092</v>
      </c>
      <c r="J17" s="101">
        <f t="shared" si="1"/>
        <v>0.007194244604316547</v>
      </c>
      <c r="L17" s="101"/>
    </row>
    <row r="18" spans="1:12" ht="11.25">
      <c r="A18" s="107" t="s">
        <v>222</v>
      </c>
      <c r="B18" s="103">
        <f>Fall2004!C45+Fall2004!C48</f>
        <v>84</v>
      </c>
      <c r="C18" s="103">
        <f>Fall2005!C45+Fall2005!C48</f>
        <v>76</v>
      </c>
      <c r="D18" s="103">
        <f>Fall2006!C45+Fall2006!C48</f>
        <v>79</v>
      </c>
      <c r="E18" s="103">
        <f>Fall2007!C45+Fall2007!C48</f>
        <v>71</v>
      </c>
      <c r="F18" s="103">
        <f>Fall2008!C45+Fall2008!C48</f>
        <v>92</v>
      </c>
      <c r="G18" s="104"/>
      <c r="H18" s="101">
        <f t="shared" si="2"/>
        <v>0.29577464788732394</v>
      </c>
      <c r="I18" s="104"/>
      <c r="J18" s="101">
        <f t="shared" si="1"/>
        <v>0.023809523809523808</v>
      </c>
      <c r="L18" s="105"/>
    </row>
    <row r="19" spans="8:12" ht="11.25">
      <c r="H19" s="108"/>
      <c r="J19" s="101"/>
      <c r="L19" s="108"/>
    </row>
    <row r="20" spans="1:12" ht="11.25">
      <c r="A20" s="109" t="s">
        <v>223</v>
      </c>
      <c r="H20" s="108"/>
      <c r="J20" s="101"/>
      <c r="L20" s="108"/>
    </row>
    <row r="21" spans="1:12" ht="11.25">
      <c r="A21" s="110" t="s">
        <v>224</v>
      </c>
      <c r="B21" s="111">
        <f>IF(B6&gt;0,B8/B6,"-")</f>
        <v>0.3337893296853625</v>
      </c>
      <c r="C21" s="111">
        <f>IF(C6&gt;0,C8/C6,"-")</f>
        <v>0.3704235463029433</v>
      </c>
      <c r="D21" s="111">
        <f>IF(D6&gt;0,D8/D6,"-")</f>
        <v>0.3589001447178003</v>
      </c>
      <c r="E21" s="111">
        <f>IF(E6&gt;0,E8/E6,"-")</f>
        <v>0.33581533879374537</v>
      </c>
      <c r="F21" s="111">
        <f>IF(F6&gt;0,F8/F6,"-")</f>
        <v>0.3620812544547398</v>
      </c>
      <c r="H21" s="101">
        <f aca="true" t="shared" si="3" ref="H21:H26">IF(E21&gt;0,F21-E21,"-")</f>
        <v>0.026265915660994454</v>
      </c>
      <c r="J21" s="101">
        <f t="shared" si="1"/>
        <v>0.021189955949195503</v>
      </c>
      <c r="L21" s="101"/>
    </row>
    <row r="22" spans="1:12" ht="11.25">
      <c r="A22" s="110" t="s">
        <v>225</v>
      </c>
      <c r="B22" s="111">
        <f>IF(B8&gt;0,B9/B8,"-")</f>
        <v>1</v>
      </c>
      <c r="C22" s="111">
        <f>IF(C8&gt;0,C9/C8,"-")</f>
        <v>1</v>
      </c>
      <c r="D22" s="111">
        <f>IF(D8&gt;0,D9/D8,"-")</f>
        <v>1</v>
      </c>
      <c r="E22" s="111">
        <f>IF(E8&gt;0,E9/E8,"-")</f>
        <v>1</v>
      </c>
      <c r="F22" s="111">
        <f>IF(F8&gt;0,F9/F8,"-")</f>
        <v>1</v>
      </c>
      <c r="H22" s="101">
        <f t="shared" si="3"/>
        <v>0</v>
      </c>
      <c r="J22" s="101">
        <f t="shared" si="1"/>
        <v>0</v>
      </c>
      <c r="L22" s="101"/>
    </row>
    <row r="23" spans="1:12" ht="11.25">
      <c r="A23" s="110" t="s">
        <v>226</v>
      </c>
      <c r="B23" s="111">
        <f>IF(B9&gt;0,B16/B9,"-")</f>
        <v>0.38729508196721313</v>
      </c>
      <c r="C23" s="111">
        <f>IF(C9&gt;0,C16/C9,"-")</f>
        <v>0.38372093023255816</v>
      </c>
      <c r="D23" s="111">
        <f>IF(D9&gt;0,D16/D9,"-")</f>
        <v>0.35685483870967744</v>
      </c>
      <c r="E23" s="111">
        <f>IF(E9&gt;0,E16/E9,"-")</f>
        <v>0.38802660753880264</v>
      </c>
      <c r="F23" s="111">
        <f>IF(F9&gt;0,F16/F9,"-")</f>
        <v>0.33267716535433073</v>
      </c>
      <c r="H23" s="101">
        <f t="shared" si="3"/>
        <v>-0.05534944218447191</v>
      </c>
      <c r="J23" s="101">
        <f t="shared" si="1"/>
        <v>-0.03525600966545848</v>
      </c>
      <c r="L23" s="101"/>
    </row>
    <row r="24" spans="1:12" ht="11.25">
      <c r="A24" s="110" t="s">
        <v>227</v>
      </c>
      <c r="B24" s="111">
        <f>IF(B8&gt;0,(B8-B9)/B8,"-")</f>
        <v>0</v>
      </c>
      <c r="C24" s="111">
        <f>IF(C8&gt;0,(C8-C9)/C8,"-")</f>
        <v>0</v>
      </c>
      <c r="D24" s="111">
        <f>IF(D8&gt;0,(D8-D9)/D8,"-")</f>
        <v>0</v>
      </c>
      <c r="E24" s="111">
        <f>IF(E8&gt;0,(E8-E9)/E8,"-")</f>
        <v>0</v>
      </c>
      <c r="F24" s="111">
        <f>IF(F8&gt;0,(F8-F9)/F8,"-")</f>
        <v>0</v>
      </c>
      <c r="H24" s="101" t="str">
        <f t="shared" si="3"/>
        <v>-</v>
      </c>
      <c r="J24" s="101" t="str">
        <f t="shared" si="1"/>
        <v>-</v>
      </c>
      <c r="L24" s="101"/>
    </row>
    <row r="25" spans="1:12" ht="11.25">
      <c r="A25" s="110" t="s">
        <v>228</v>
      </c>
      <c r="B25" s="111" t="str">
        <f>IF((B8-B9)&gt;0,(B15-B16)/(B8-B9),"-")</f>
        <v>-</v>
      </c>
      <c r="C25" s="111" t="str">
        <f>IF((C8-C9)&gt;0,(C15-C16)/(C8-C9),"-")</f>
        <v>-</v>
      </c>
      <c r="D25" s="111" t="str">
        <f>IF((D8-D9)&gt;0,(D15-D16)/(D8-D9),"-")</f>
        <v>-</v>
      </c>
      <c r="E25" s="111" t="str">
        <f>IF((E8-E9)&gt;0,(E15-E16)/(E8-E9),"-")</f>
        <v>-</v>
      </c>
      <c r="F25" s="111" t="str">
        <f>IF((F8-F9)&gt;0,(F15-F16)/(F8-F9),"-")</f>
        <v>-</v>
      </c>
      <c r="H25" s="101" t="e">
        <f>IF(E25&gt;0,F25-E25,"-")</f>
        <v>#VALUE!</v>
      </c>
      <c r="J25" s="101" t="e">
        <f t="shared" si="1"/>
        <v>#VALUE!</v>
      </c>
      <c r="L25" s="101"/>
    </row>
    <row r="26" spans="1:12" ht="11.25">
      <c r="A26" s="112" t="s">
        <v>229</v>
      </c>
      <c r="B26" s="113">
        <f>IF(B13&gt;0,B16/B13,"-")</f>
        <v>0.40471092077087795</v>
      </c>
      <c r="C26" s="113">
        <f>IF(C13&gt;0,C16/C13,"-")</f>
        <v>0.4520547945205479</v>
      </c>
      <c r="D26" s="113">
        <f>IF(D13&gt;0,D16/D13,"-")</f>
        <v>0.3864628820960699</v>
      </c>
      <c r="E26" s="113">
        <f>IF(E13&gt;0,E16/E13,"-")</f>
        <v>0.38209606986899564</v>
      </c>
      <c r="F26" s="113">
        <f>IF(F13&gt;0,F16/F13,"-")</f>
        <v>0.37142857142857144</v>
      </c>
      <c r="G26" s="104"/>
      <c r="H26" s="101">
        <f t="shared" si="3"/>
        <v>-0.010667498440424195</v>
      </c>
      <c r="I26" s="104"/>
      <c r="J26" s="101">
        <f t="shared" si="1"/>
        <v>-0.020559334845049123</v>
      </c>
      <c r="L26" s="105"/>
    </row>
    <row r="27" spans="1:12" ht="11.25">
      <c r="A27" s="110"/>
      <c r="B27" s="114"/>
      <c r="C27" s="114"/>
      <c r="D27" s="114"/>
      <c r="E27" s="114"/>
      <c r="F27" s="114"/>
      <c r="H27" s="101"/>
      <c r="J27" s="101"/>
      <c r="L27" s="101"/>
    </row>
    <row r="28" spans="1:12" ht="11.25">
      <c r="A28" s="110" t="s">
        <v>230</v>
      </c>
      <c r="B28" s="111">
        <f>IF(B6&gt;0,B10/B6,"-")</f>
        <v>0.6662106703146374</v>
      </c>
      <c r="C28" s="111">
        <f>IF(C6&gt;0,C10/C6,"-")</f>
        <v>0.6295764536970567</v>
      </c>
      <c r="D28" s="111">
        <f>IF(D6&gt;0,D10/D6,"-")</f>
        <v>0.6410998552821997</v>
      </c>
      <c r="E28" s="111">
        <f>IF(E6&gt;0,E10/E6,"-")</f>
        <v>0.6641846612062546</v>
      </c>
      <c r="F28" s="111">
        <f>IF(F6&gt;0,F10/F6,"-")</f>
        <v>0.6379187455452602</v>
      </c>
      <c r="H28" s="101">
        <f>IF(E28&gt;0,F28-E28,"-")</f>
        <v>-0.026265915660994454</v>
      </c>
      <c r="J28" s="101">
        <f t="shared" si="1"/>
        <v>-0.010616733576188283</v>
      </c>
      <c r="L28" s="101"/>
    </row>
    <row r="29" spans="1:12" ht="11.25">
      <c r="A29" s="110" t="s">
        <v>231</v>
      </c>
      <c r="B29" s="111">
        <f>IF(B10&gt;0,B17/B10,"-")</f>
        <v>0.28542094455852157</v>
      </c>
      <c r="C29" s="111">
        <f>IF(C10&gt;0,C17/C10,"-")</f>
        <v>0.27366020524515394</v>
      </c>
      <c r="D29" s="111">
        <f>IF(D10&gt;0,D17/D10,"-")</f>
        <v>0.3148984198645598</v>
      </c>
      <c r="E29" s="111">
        <f>IF(E10&gt;0,E17/E10,"-")</f>
        <v>0.3172645739910314</v>
      </c>
      <c r="F29" s="111">
        <f>IF(F10&gt;0,F17/F10,"-")</f>
        <v>0.3195530726256983</v>
      </c>
      <c r="H29" s="101">
        <f>IF(E29&gt;0,F29-E29,"-")</f>
        <v>0.0022884986346669023</v>
      </c>
      <c r="J29" s="101">
        <f>IF(B29&gt;0,((F29-B29)/B29)/4,"-")</f>
        <v>0.029896306418552294</v>
      </c>
      <c r="L29" s="101"/>
    </row>
    <row r="30" spans="1:12" ht="11.25">
      <c r="A30" s="110" t="s">
        <v>232</v>
      </c>
      <c r="B30" s="111">
        <f>IF(B17&gt;0,(B17-B18)/B17,"-")</f>
        <v>0.697841726618705</v>
      </c>
      <c r="C30" s="111">
        <f>IF(C17&gt;0,(C17-C18)/C17,"-")</f>
        <v>0.6833333333333333</v>
      </c>
      <c r="D30" s="111">
        <f>IF(D17&gt;0,(D17-D18)/D17,"-")</f>
        <v>0.7168458781362007</v>
      </c>
      <c r="E30" s="111">
        <f>IF(E17&gt;0,(E17-E18)/E17,"-")</f>
        <v>0.7491166077738516</v>
      </c>
      <c r="F30" s="111">
        <f>IF(F17&gt;0,(F17-F18)/F17,"-")</f>
        <v>0.6783216783216783</v>
      </c>
      <c r="H30" s="101">
        <f>IF(E30&gt;0,F30-E30,"-")</f>
        <v>-0.07079492945217325</v>
      </c>
      <c r="J30" s="101">
        <f t="shared" si="1"/>
        <v>-0.006993006993006985</v>
      </c>
      <c r="L30" s="101"/>
    </row>
    <row r="31" spans="1:12" ht="11.25">
      <c r="A31" s="110"/>
      <c r="B31" s="111"/>
      <c r="C31" s="111"/>
      <c r="D31" s="111"/>
      <c r="E31" s="111"/>
      <c r="F31" s="111"/>
      <c r="H31" s="101"/>
      <c r="J31" s="101"/>
      <c r="L31" s="101"/>
    </row>
    <row r="32" spans="1:12" ht="21.75" customHeight="1">
      <c r="A32" s="126" t="s">
        <v>233</v>
      </c>
      <c r="B32" s="111">
        <f>IF(B13&gt;0,(B17-B18)/B13,"-")</f>
        <v>0.41541755888650966</v>
      </c>
      <c r="C32" s="111">
        <f>IF(C13&gt;0,(C17-C18)/C13,"-")</f>
        <v>0.3744292237442922</v>
      </c>
      <c r="D32" s="111">
        <f>IF(D13&gt;0,(D17-D18)/D13,"-")</f>
        <v>0.4366812227074236</v>
      </c>
      <c r="E32" s="111">
        <f>IF(E13&gt;0,(E17-E18)/E13,"-")</f>
        <v>0.462882096069869</v>
      </c>
      <c r="F32" s="111">
        <f>IF(F13&gt;0,(F17-F18)/F13,"-")</f>
        <v>0.42637362637362636</v>
      </c>
      <c r="H32" s="101">
        <f>IF(E32&gt;0,F32-E32,"-")</f>
        <v>-0.03650846969624266</v>
      </c>
      <c r="J32" s="101">
        <f t="shared" si="1"/>
        <v>0.0065934065934065665</v>
      </c>
      <c r="L32" s="101"/>
    </row>
    <row r="33" spans="1:12" ht="11.25">
      <c r="A33" s="112" t="s">
        <v>234</v>
      </c>
      <c r="B33" s="113">
        <f>IF(B13&gt;0,B17/B13,"-")</f>
        <v>0.5952890792291221</v>
      </c>
      <c r="C33" s="113">
        <f>IF(C13&gt;0,C17/C13,"-")</f>
        <v>0.547945205479452</v>
      </c>
      <c r="D33" s="113">
        <f>IF(D13&gt;0,D17/D13,"-")</f>
        <v>0.6091703056768559</v>
      </c>
      <c r="E33" s="113">
        <f>IF(E13&gt;0,E17/E13,"-")</f>
        <v>0.6179039301310044</v>
      </c>
      <c r="F33" s="113">
        <f>IF(F13&gt;0,F17/F13,"-")</f>
        <v>0.6285714285714286</v>
      </c>
      <c r="G33" s="104"/>
      <c r="H33" s="105">
        <f>IF(E33&gt;0,F33-E33,"-")</f>
        <v>0.010667498440424139</v>
      </c>
      <c r="I33" s="104"/>
      <c r="J33" s="101">
        <f t="shared" si="1"/>
        <v>0.013977389516957834</v>
      </c>
      <c r="L33" s="105"/>
    </row>
    <row r="34" spans="1:12" ht="11.25">
      <c r="A34" s="110"/>
      <c r="B34" s="114"/>
      <c r="C34" s="114"/>
      <c r="D34" s="114"/>
      <c r="E34" s="114"/>
      <c r="F34" s="114"/>
      <c r="H34" s="101"/>
      <c r="J34" s="101"/>
      <c r="L34" s="101"/>
    </row>
    <row r="35" spans="1:12" ht="11.25">
      <c r="A35" s="110" t="s">
        <v>235</v>
      </c>
      <c r="B35" s="111">
        <f>IF(B6&gt;0,B7/B6,"-")</f>
        <v>0.5273597811217511</v>
      </c>
      <c r="C35" s="111">
        <f>IF(C6&gt;0,C7/C6,"-")</f>
        <v>0.583632447954056</v>
      </c>
      <c r="D35" s="111">
        <f>IF(D6&gt;0,D7/D6,"-")</f>
        <v>0.5969609261939218</v>
      </c>
      <c r="E35" s="111">
        <f>IF(E6&gt;0,E7/E6,"-")</f>
        <v>0.5874906924795235</v>
      </c>
      <c r="F35" s="111">
        <f>IF(F6&gt;0,F7/F6,"-")</f>
        <v>0.5923022095509622</v>
      </c>
      <c r="H35" s="101">
        <f>IF(E35&gt;0,F35-E35,"-")</f>
        <v>0.004811517071438787</v>
      </c>
      <c r="J35" s="101">
        <f t="shared" si="1"/>
        <v>0.030786585720981422</v>
      </c>
      <c r="L35" s="101"/>
    </row>
    <row r="36" spans="1:12" ht="11.25">
      <c r="A36" s="112" t="s">
        <v>236</v>
      </c>
      <c r="B36" s="113">
        <f>IF(B13&gt;0,B14/B13,"-")</f>
        <v>0.5845824411134903</v>
      </c>
      <c r="C36" s="113">
        <f>IF(C13&gt;0,C14/C13,"-")</f>
        <v>0.6255707762557078</v>
      </c>
      <c r="D36" s="113">
        <f>IF(D13&gt;0,D14/D13,"-")</f>
        <v>0.5589519650655022</v>
      </c>
      <c r="E36" s="113">
        <f>IF(E13&gt;0,E14/E13,"-")</f>
        <v>0.537117903930131</v>
      </c>
      <c r="F36" s="113">
        <f>IF(F13&gt;0,F14/F13,"-")</f>
        <v>0.5736263736263736</v>
      </c>
      <c r="G36" s="104"/>
      <c r="H36" s="105">
        <f>IF(E36&gt;0,F36-E36,"-")</f>
        <v>0.03650846969624255</v>
      </c>
      <c r="I36" s="104"/>
      <c r="J36" s="101">
        <f t="shared" si="1"/>
        <v>-0.004685424465644251</v>
      </c>
      <c r="L36" s="105"/>
    </row>
    <row r="37" spans="1:12" ht="11.25">
      <c r="A37" s="110"/>
      <c r="B37" s="114"/>
      <c r="C37" s="114"/>
      <c r="D37" s="114"/>
      <c r="E37" s="114"/>
      <c r="F37" s="114"/>
      <c r="H37" s="101"/>
      <c r="J37" s="101"/>
      <c r="L37" s="101"/>
    </row>
    <row r="38" spans="1:12" ht="11.25">
      <c r="A38" s="110" t="s">
        <v>237</v>
      </c>
      <c r="B38" s="111">
        <f>IF(Fall2004!D66&gt;0,Fall2004!F66/Fall2004!D66,"-")</f>
        <v>0.8990249081083388</v>
      </c>
      <c r="C38" s="111">
        <f>IF(Fall2005!D66&gt;0,Fall2005!F66/Fall2005!D66,"-")</f>
        <v>0.8826195679118505</v>
      </c>
      <c r="D38" s="111">
        <f>IF(Fall2006!D66&gt;0,Fall2006!F66/Fall2006!D66,"-")</f>
        <v>0.9044142204472302</v>
      </c>
      <c r="E38" s="111">
        <f>IF(Fall2007!D66&gt;0,Fall2007!F66/Fall2007!D66,"-")</f>
        <v>0.9026555624498346</v>
      </c>
      <c r="F38" s="111">
        <f>IF(Fall2008!D66&gt;0,Fall2008!D66/Fall2008!D66,"-")</f>
        <v>1</v>
      </c>
      <c r="H38" s="101">
        <f>IF(E38&gt;0,F38-E38,"-")</f>
        <v>0.09734443755016542</v>
      </c>
      <c r="J38" s="101">
        <f t="shared" si="1"/>
        <v>0.028079058483520068</v>
      </c>
      <c r="L38" s="101"/>
    </row>
    <row r="39" spans="1:12" ht="11.25">
      <c r="A39" s="110" t="s">
        <v>238</v>
      </c>
      <c r="B39" s="111">
        <f>IF((Fall2004!F66+Fall2004!H66)&gt;0,Fall2004!F66/(Fall2004!F66+Fall2004!H66),"-")</f>
        <v>0.8930850153887964</v>
      </c>
      <c r="C39" s="111">
        <f>IF((Fall2005!F66+Fall2005!H66)&gt;0,Fall2005!F66/(Fall2005!F66+Fall2005!H66),"-")</f>
        <v>0.9119787748774864</v>
      </c>
      <c r="D39" s="111">
        <f>IF((Fall2006!F66+Fall2006!H66)&gt;0,Fall2006!F66/(Fall2006!F66+Fall2006!H66),"-")</f>
        <v>0.9439949108482693</v>
      </c>
      <c r="E39" s="111">
        <f>IF((Fall2007!F66+Fall2007!H66)&gt;0,Fall2007!F66/(Fall2007!F66+Fall2007!H66),"-")</f>
        <v>0.942991066968399</v>
      </c>
      <c r="F39" s="111">
        <f>IF((Fall2008!E66+Fall2008!H66)&gt;0,Fall2008!F66/(Fall2008!F66+Fall2008!H66),"-")</f>
        <v>0.9383428893021928</v>
      </c>
      <c r="H39" s="101">
        <f>IF(E39&gt;0,F39-E39,"-")</f>
        <v>-0.004648177666206177</v>
      </c>
      <c r="J39" s="101">
        <f t="shared" si="1"/>
        <v>0.012668971355905523</v>
      </c>
      <c r="L39" s="101"/>
    </row>
    <row r="40" spans="1:12" ht="11.25">
      <c r="A40" s="112" t="s">
        <v>239</v>
      </c>
      <c r="B40" s="113">
        <f>IF(Fall2004!L66&gt;0,Fall2004!F66/Fall2004!L66,"-")</f>
        <v>0.8060243775983226</v>
      </c>
      <c r="C40" s="113">
        <f>IF(Fall2005!L66&gt;0,Fall2005!F66/Fall2005!L66,"-")</f>
        <v>0.8254154535700536</v>
      </c>
      <c r="D40" s="113">
        <f>IF(Fall2006!L66&gt;0,Fall2006!F66/Fall2006!L66,"-")</f>
        <v>0.857807463787814</v>
      </c>
      <c r="E40" s="113">
        <f>IF(Fall2007!L66&gt;0,Fall2007!F66/Fall2007!L66,"-")</f>
        <v>0.836521701819962</v>
      </c>
      <c r="F40" s="113">
        <f>IF(Fall2008!L66&gt;0,Fall2008!F66/Fall2008!L66,"-")</f>
        <v>0.8477447635831562</v>
      </c>
      <c r="G40" s="104"/>
      <c r="H40" s="101">
        <f>IF(E40&gt;0,F40-E40,"-")</f>
        <v>0.011223061763194209</v>
      </c>
      <c r="I40" s="104"/>
      <c r="J40" s="101">
        <f t="shared" si="1"/>
        <v>0.012940174994814094</v>
      </c>
      <c r="L40" s="105"/>
    </row>
    <row r="41" spans="1:12" ht="11.25">
      <c r="A41" s="110"/>
      <c r="B41" s="114"/>
      <c r="C41" s="114"/>
      <c r="D41" s="114"/>
      <c r="E41" s="114"/>
      <c r="F41" s="114"/>
      <c r="H41" s="101"/>
      <c r="J41" s="101"/>
      <c r="L41" s="101"/>
    </row>
    <row r="42" spans="1:12" ht="11.25">
      <c r="A42" s="110" t="s">
        <v>240</v>
      </c>
      <c r="B42" s="111">
        <f>IF(Fall2004!D66&gt;0,Fall2004!H66/Fall2004!D66,"-")</f>
        <v>0.10762607429220748</v>
      </c>
      <c r="C42" s="111">
        <f>IF(Fall2005!D66&gt;0,Fall2005!H66/Fall2005!D66,"-")</f>
        <v>0.08518756995758084</v>
      </c>
      <c r="D42" s="111">
        <f>IF(Fall2006!D66&gt;0,Fall2006!H66/Fall2006!D66,"-")</f>
        <v>0.05365685605309535</v>
      </c>
      <c r="E42" s="111">
        <f>IF(Fall2007!D66&gt;0,Fall2007!H66/Fall2007!D66,"-")</f>
        <v>0.05457043265079971</v>
      </c>
      <c r="F42" s="111">
        <f>IF(Fall2008!D66&gt;0,Fall2008!H66/Fall2008!D66,"-")</f>
        <v>0.0591661136164831</v>
      </c>
      <c r="H42" s="101">
        <f>IF(E42&gt;0,F42-E42,"-")</f>
        <v>0.004595680965683392</v>
      </c>
      <c r="J42" s="101">
        <f t="shared" si="1"/>
        <v>-0.11256556785708446</v>
      </c>
      <c r="L42" s="101"/>
    </row>
    <row r="43" spans="1:12" ht="11.25">
      <c r="A43" s="110" t="s">
        <v>241</v>
      </c>
      <c r="B43" s="111">
        <f>IF((Fall2004!F66+Fall2004!H66)&gt;0,Fall2004!H66/(Fall2004!F66+Fall2004!H66),"-")</f>
        <v>0.10691498461120369</v>
      </c>
      <c r="C43" s="111">
        <f>IF((Fall2005!F66+Fall2005!H66)&gt;0,Fall2005!H66/(Fall2005!H66+Fall2005!F66),"-")</f>
        <v>0.08802122512251366</v>
      </c>
      <c r="D43" s="111">
        <f>IF((Fall2006!H66+Fall2006!F66)&gt;0,Fall2006!H66/(Fall2006!H66+Fall2006!F66),"-")</f>
        <v>0.05600508915173071</v>
      </c>
      <c r="E43" s="111">
        <f>IF((Fall2007!H66+Fall2007!F66)&gt;0,Fall2007!H66/(Fall2007!H66+Fall2007!F66),"-")</f>
        <v>0.05700893303160102</v>
      </c>
      <c r="F43" s="111">
        <f>IF((Fall2008!H66+Fall2008!F66)&gt;0,Fall2008!H66/(Fall2008!H66+Fall2008!F66),"-")</f>
        <v>0.06165711069780725</v>
      </c>
      <c r="H43" s="101">
        <f>IF(E43&gt;0,F43-E43,"-")</f>
        <v>0.004648177666206232</v>
      </c>
      <c r="J43" s="101">
        <f t="shared" si="1"/>
        <v>-0.10582677928163364</v>
      </c>
      <c r="L43" s="101"/>
    </row>
    <row r="44" spans="1:12" ht="11.25">
      <c r="A44" s="112" t="s">
        <v>242</v>
      </c>
      <c r="B44" s="113">
        <f>IF(Fall2004!L66&gt;0,Fall2004!H66/Fall2004!L66,"-")</f>
        <v>0.09649258742703652</v>
      </c>
      <c r="C44" s="113">
        <f>IF(Fall2005!L66&gt;0,Fall2005!H66/Fall2005!L66,"-")</f>
        <v>0.0796664148988025</v>
      </c>
      <c r="D44" s="113">
        <f>IF(Fall2006!L66&gt;0,Fall2006!H66/Fall2006!L66,"-")</f>
        <v>0.05089178228862125</v>
      </c>
      <c r="E44" s="113">
        <f>IF(Fall2007!L66&gt;0,Fall2007!H66/Fall2007!L66,"-")</f>
        <v>0.05057228148708779</v>
      </c>
      <c r="F44" s="113">
        <f>IF(Fall2008!L66&gt;0,Fall2008!H66/Fall2008!L66,"-")</f>
        <v>0.055704043082378744</v>
      </c>
      <c r="G44" s="104"/>
      <c r="H44" s="101">
        <f>IF(E44&gt;0,F44-E44,"-")</f>
        <v>0.005131761595290954</v>
      </c>
      <c r="I44" s="104"/>
      <c r="J44" s="101">
        <f t="shared" si="1"/>
        <v>-0.10567792156962391</v>
      </c>
      <c r="L44" s="105"/>
    </row>
    <row r="45" spans="1:12" ht="11.25">
      <c r="A45" s="110"/>
      <c r="B45" s="114"/>
      <c r="C45" s="114"/>
      <c r="D45" s="114"/>
      <c r="E45" s="114"/>
      <c r="F45" s="114"/>
      <c r="H45" s="101"/>
      <c r="J45" s="101"/>
      <c r="L45" s="101"/>
    </row>
    <row r="46" spans="1:12" ht="11.25">
      <c r="A46" s="110" t="s">
        <v>243</v>
      </c>
      <c r="B46" s="111">
        <f>IF(Fall2004!D66&gt;0,(Fall2004!F66+Fall2004!H66)/Fall2004!D66,"-")</f>
        <v>1.0066509824005463</v>
      </c>
      <c r="C46" s="111">
        <f>IF(Fall2005!D66&gt;0,(Fall2005!F66+Fall2005!H66)/Fall2005!D66,"-")</f>
        <v>0.9678071378694313</v>
      </c>
      <c r="D46" s="111">
        <f>IF(Fall2006!D66&gt;0,(Fall2006!F66+Fall2006!H66)/Fall2006!D66,"-")</f>
        <v>0.9580710765003255</v>
      </c>
      <c r="E46" s="111">
        <f>IF(Fall2007!D66&gt;0,(Fall2007!F66+Fall2007!H66)/Fall2007!D66,"-")</f>
        <v>0.9572259951006343</v>
      </c>
      <c r="F46" s="111">
        <f>IF(Fall2008!D66&gt;0,(Fall2008!F66+Fall2008!H66)/Fall2008!D66,"-")</f>
        <v>0.9595991921591497</v>
      </c>
      <c r="H46" s="101">
        <f>IF(E46&gt;0,F46-E46,"-")</f>
        <v>0.002373197058515353</v>
      </c>
      <c r="J46" s="101">
        <f t="shared" si="1"/>
        <v>-0.011685229305889335</v>
      </c>
      <c r="L46" s="101"/>
    </row>
    <row r="47" spans="1:12" ht="11.25">
      <c r="A47" s="110" t="s">
        <v>244</v>
      </c>
      <c r="B47" s="111">
        <f>IF(Fall2004!L66&gt;0,(Fall2004!F66+Fall2004!H66)/Fall2004!L66,"-")</f>
        <v>0.902516965025359</v>
      </c>
      <c r="C47" s="111">
        <f>IF(Fall2005!L66&gt;0,(Fall2005!F66+Fall2005!H66)/Fall2005!L66,"-")</f>
        <v>0.9050818684688562</v>
      </c>
      <c r="D47" s="111">
        <f>IF(Fall2006!L66&gt;0,(Fall2006!F66+Fall2006!H66)/Fall2006!L66,"-")</f>
        <v>0.9086992460764353</v>
      </c>
      <c r="E47" s="111">
        <f>IF(Fall2007!L66&gt;0,(Fall2007!F66+Fall2007!H66)/Fall2007!L66,"-")</f>
        <v>0.8870939833070498</v>
      </c>
      <c r="F47" s="111">
        <f>IF(Fall2008!L66&gt;0,(Fall2008!F66+Fall2008!H66)/Fall2008!L66,"-")</f>
        <v>0.903448806665535</v>
      </c>
      <c r="H47" s="101">
        <f>IF(E47&gt;0,F47-E47,"-")</f>
        <v>0.01635482335848515</v>
      </c>
      <c r="J47" s="101">
        <f t="shared" si="1"/>
        <v>0.0002581230260169453</v>
      </c>
      <c r="L47" s="101"/>
    </row>
    <row r="48" spans="1:12" ht="11.25">
      <c r="A48" s="112" t="s">
        <v>245</v>
      </c>
      <c r="B48" s="115">
        <f>IF((Fall2004!J66+Fall2004!K66)&gt;0,(Fall2004!F66+Fall2004!H66)/(Fall2004!J66+Fall2004!K66),"-")</f>
        <v>9.258195185040536</v>
      </c>
      <c r="C48" s="115">
        <f>IF((Fall2005!J66+Fall2005!K66)&gt;0,(Fall2005!F66+Fall2005!H66)/(Fall2005!J66+Fall2005!K66),"-")</f>
        <v>9.535394912107888</v>
      </c>
      <c r="D48" s="115">
        <f>IF((Fall2006!J66+Fall2006!K66)&gt;0,(Fall2006!F66+Fall2006!H66)/(Fall2006!J66+Fall2006!K66),"-")</f>
        <v>9.952812074664593</v>
      </c>
      <c r="E48" s="115">
        <f>IF((Fall2007!J66+Fall2007!K66)&gt;0,(Fall2007!F66+Fall2007!K66)/(Fall2007!J66+Fall2007!K66),"-")</f>
        <v>7.619861882927559</v>
      </c>
      <c r="F48" s="115">
        <f>IF((Fall2008!J66+Fall2008!K66)&gt;0,(Fall2008!F66+Fall2008!K66)/(Fall2008!J66+Fall2008!K66),"-")</f>
        <v>8.992323216818104</v>
      </c>
      <c r="G48" s="104"/>
      <c r="H48" s="101">
        <f>IF(E48&gt;0,F48-E48,"-")</f>
        <v>1.372461333890545</v>
      </c>
      <c r="I48" s="104"/>
      <c r="J48" s="101">
        <f t="shared" si="1"/>
        <v>-0.00717936819511082</v>
      </c>
      <c r="L48" s="105"/>
    </row>
    <row r="49" spans="1:12" ht="11.25">
      <c r="A49" s="110"/>
      <c r="B49" s="114"/>
      <c r="C49" s="114"/>
      <c r="D49" s="114"/>
      <c r="E49" s="114"/>
      <c r="F49" s="114"/>
      <c r="H49" s="101"/>
      <c r="J49" s="101"/>
      <c r="L49" s="101"/>
    </row>
    <row r="50" spans="1:12" ht="11.25">
      <c r="A50" s="110" t="s">
        <v>246</v>
      </c>
      <c r="B50" s="111">
        <f>IF((Fall2004!J66+Fall2004!K66)&gt;0,Fall2004!J66/(Fall2004!J66+Fall2004!K66),"-")</f>
        <v>0.7502399236954334</v>
      </c>
      <c r="C50" s="111">
        <f>IF((Fall2005!J66+Fall2005!K66)&gt;0,Fall2005!J66/(Fall2005!J66+Fall2005!K66),"-")</f>
        <v>0.7275238500966726</v>
      </c>
      <c r="D50" s="111">
        <f>IF((Fall2006!J66+Fall2006!K66)&gt;0,Fall2006!J66/(Fall2006!J66+Fall2006!K66),"-")</f>
        <v>0.7949275714563484</v>
      </c>
      <c r="E50" s="111">
        <f>IF((Fall2007!J66+Fall2007!K66)&gt;0,Fall2007!J66/(Fall2007!J66+Fall2007!K66),"-")</f>
        <v>0.7891471878192828</v>
      </c>
      <c r="F50" s="111">
        <f>IF((Fall2008!J66+Fall2008!K66)&gt;0,Fall2008!J66/(Fall2008!J66+Fall2008!K66),"-")</f>
        <v>0.7879386764395495</v>
      </c>
      <c r="H50" s="101">
        <f>IF(E50&gt;0,F50-E50,"-")</f>
        <v>-0.0012085113797333236</v>
      </c>
      <c r="J50" s="101">
        <f t="shared" si="1"/>
        <v>0.012562232278450536</v>
      </c>
      <c r="L50" s="101"/>
    </row>
    <row r="51" spans="1:12" ht="11.25">
      <c r="A51" s="110" t="s">
        <v>247</v>
      </c>
      <c r="B51" s="111">
        <f>IF(Fall2004!D66&gt;0,Fall2004!J66/Fall2004!D66,"-")</f>
        <v>0.08157418817918474</v>
      </c>
      <c r="C51" s="111">
        <f>IF(Fall2005!D66&gt;0,Fall2005!J66/Fall2005!D66,"-")</f>
        <v>0.07384096637673095</v>
      </c>
      <c r="D51" s="111">
        <f>IF(Fall2006!D66&gt;0,Fall2006!J66/Fall2006!D66,"-")</f>
        <v>0.07652079717888563</v>
      </c>
      <c r="E51" s="111">
        <f>IF(Fall2007!D66&gt;0,Fall2007!J66/Fall2007!D66,"-")</f>
        <v>0.09614350473523123</v>
      </c>
      <c r="F51" s="111">
        <f>IF(Fall2008!D66&gt;0,Fall2008!J66/Fall2008!D66,"-")</f>
        <v>0.08080465671235965</v>
      </c>
      <c r="H51" s="101">
        <f>IF(E51&gt;0,F51-E51,"-")</f>
        <v>-0.015338848022871582</v>
      </c>
      <c r="J51" s="101">
        <f t="shared" si="1"/>
        <v>-0.002358379176065945</v>
      </c>
      <c r="L51" s="101"/>
    </row>
    <row r="52" spans="1:12" ht="11.25">
      <c r="A52" s="112" t="s">
        <v>248</v>
      </c>
      <c r="B52" s="113">
        <f>IF(Fall2004!L66&gt;0,Fall2004!J66/Fall2004!L66,"-")</f>
        <v>0.07313566472097388</v>
      </c>
      <c r="C52" s="113">
        <f>IF(Fall2005!L66&gt;0,Fall2005!J66/Fall2005!L66,"-")</f>
        <v>0.06905520449552015</v>
      </c>
      <c r="D52" s="113">
        <f>IF(Fall2006!L66&gt;0,Fall2006!J66/Fall2006!L66,"-")</f>
        <v>0.07257748658859295</v>
      </c>
      <c r="E52" s="113">
        <f>IF(Fall2007!L66&gt;0,Fall2007!J66/Fall2007!L66,"-")</f>
        <v>0.08909946556111863</v>
      </c>
      <c r="F52" s="113">
        <f>IF(Fall2008!L66&gt;0,Fall2008!J66/Fall2008!L66,"-")</f>
        <v>0.07607641948461748</v>
      </c>
      <c r="G52" s="104"/>
      <c r="H52" s="105">
        <f>IF(E52&gt;0,F52-E52,"-")</f>
        <v>-0.013023046076501149</v>
      </c>
      <c r="I52" s="104"/>
      <c r="J52" s="101">
        <f t="shared" si="1"/>
        <v>0.010052396374816313</v>
      </c>
      <c r="L52" s="105"/>
    </row>
    <row r="53" spans="1:12" ht="11.25">
      <c r="A53" s="110"/>
      <c r="B53" s="114"/>
      <c r="C53" s="114"/>
      <c r="D53" s="114"/>
      <c r="E53" s="114"/>
      <c r="F53" s="114"/>
      <c r="H53" s="101"/>
      <c r="J53" s="101"/>
      <c r="L53" s="101"/>
    </row>
    <row r="54" spans="1:12" ht="11.25">
      <c r="A54" s="110" t="s">
        <v>249</v>
      </c>
      <c r="B54" s="116">
        <f>Fall2004!C66*Fall2004!C90</f>
        <v>15023390</v>
      </c>
      <c r="C54" s="116">
        <f>Fall2005!C66*Fall2005!C90</f>
        <v>14861340</v>
      </c>
      <c r="D54" s="116">
        <f>Fall2006!C66*Fall2006!C90</f>
        <v>16025420</v>
      </c>
      <c r="E54" s="116">
        <f>Fall2007!C66*Fall2007!C90</f>
        <v>16959740</v>
      </c>
      <c r="F54" s="116">
        <f>Fall2008!C66*Fall2008!C90</f>
        <v>18309200</v>
      </c>
      <c r="H54" s="101">
        <f>IF(E54&gt;0,(F54-E54)/E54,"-")</f>
        <v>0.07956843678028083</v>
      </c>
      <c r="J54" s="101">
        <f t="shared" si="1"/>
        <v>0.054678238400254535</v>
      </c>
      <c r="L54" s="101"/>
    </row>
    <row r="55" spans="1:12" ht="11.25">
      <c r="A55" s="110" t="s">
        <v>250</v>
      </c>
      <c r="B55" s="111">
        <f>IF(B54&gt;0,Fall2004!L66/Summary!B54,"-")</f>
        <v>0.3479194775613227</v>
      </c>
      <c r="C55" s="111">
        <f>IF(C54&gt;0,Fall2005!L66/Summary!C54,"-")</f>
        <v>0.36775633960329285</v>
      </c>
      <c r="D55" s="111">
        <f>IF(D54&gt;0,Fall2006!L66/Summary!D54,"-")</f>
        <v>0.33744575805189503</v>
      </c>
      <c r="E55" s="111">
        <f>IF(E54&gt;0,Fall2007!L66/Summary!E54,"-")</f>
        <v>0.3353065554070994</v>
      </c>
      <c r="F55" s="111">
        <f>IF(E54&gt;0,Fall2008!L66/Summary!F54,"-")</f>
        <v>0.3242986039805125</v>
      </c>
      <c r="H55" s="101">
        <f>IF(E55&gt;0,F55-E55,"-")</f>
        <v>-0.011007951426586893</v>
      </c>
      <c r="J55" s="101">
        <f t="shared" si="1"/>
        <v>-0.01697294568442698</v>
      </c>
      <c r="L55" s="101"/>
    </row>
    <row r="56" spans="1:12" ht="11.25">
      <c r="A56" s="110" t="s">
        <v>251</v>
      </c>
      <c r="B56" s="111">
        <f>IF(B54&gt;0,(Fall2004!F66+Fall2004!H66)/Summary!B54,"-")</f>
        <v>0.3140032309618535</v>
      </c>
      <c r="C56" s="111">
        <f>IF(C54&gt;0,(Fall2005!F66+Fall2005!H66)/Summary!C54,"-")</f>
        <v>0.33284959498941546</v>
      </c>
      <c r="D56" s="111">
        <f>IF(D54&gt;0,(Fall2006!F66+Fall2006!H66)/Summary!D54,"-")</f>
        <v>0.3066367059334482</v>
      </c>
      <c r="E56" s="111">
        <f>IF(E54&gt;0,(Fall2007!F66+Fall2007!H66)/Summary!E54,"-")</f>
        <v>0.2974484278650498</v>
      </c>
      <c r="F56" s="111">
        <f>IF(F54&gt;0,(Fall2008!F66+Fall2008!H66)/Summary!F54,"-")</f>
        <v>0.2929871867694929</v>
      </c>
      <c r="H56" s="101">
        <f>IF(E56&gt;0,F56-E56,"-")</f>
        <v>-0.0044612410955569</v>
      </c>
      <c r="J56" s="101">
        <f t="shared" si="1"/>
        <v>-0.016732347090812026</v>
      </c>
      <c r="L56" s="101"/>
    </row>
    <row r="57" spans="1:12" s="89" customFormat="1" ht="11.25">
      <c r="A57" s="110" t="s">
        <v>252</v>
      </c>
      <c r="B57" s="111">
        <f>IF(B54&gt;0,Fall2004!F66/Summary!B54,"-")</f>
        <v>0.2804315803556987</v>
      </c>
      <c r="C57" s="111">
        <f>IF(C54&gt;0,Fall2005!F66/Summary!C54,"-")</f>
        <v>0.3035517658569147</v>
      </c>
      <c r="D57" s="111">
        <f>IF(D54&gt;0,Fall2006!F66/Summary!D54,"-")</f>
        <v>0.28946348988045245</v>
      </c>
      <c r="E57" s="111">
        <f>IF(E54&gt;0,Fall2007!F66/Summary!E54,"-")</f>
        <v>0.2804912103605362</v>
      </c>
      <c r="F57" s="111">
        <f>IF(F54&gt;0,Fall2008!F66/Summary!F54,"-")</f>
        <v>0.27492244336180716</v>
      </c>
      <c r="H57" s="127">
        <f>IF(E57&gt;0,F57-E57,"-")</f>
        <v>-0.005568766998729047</v>
      </c>
      <c r="J57" s="101">
        <f t="shared" si="1"/>
        <v>-0.004911302238948779</v>
      </c>
      <c r="L57" s="127"/>
    </row>
    <row r="58" spans="1:10" ht="11.25">
      <c r="A58" s="110"/>
      <c r="J58" s="101"/>
    </row>
    <row r="59" spans="1:10" ht="11.25">
      <c r="A59" s="110" t="s">
        <v>270</v>
      </c>
      <c r="B59" s="116">
        <f>Fall2004!C66*Fall2004!C91</f>
        <v>17484480</v>
      </c>
      <c r="C59" s="116">
        <f>Fall2005!C66*Fall2005!C91</f>
        <v>17301000</v>
      </c>
      <c r="D59" s="116">
        <f>Fall2006!C66*Fall2006!C91</f>
        <v>19213100</v>
      </c>
      <c r="E59" s="116">
        <f>Fall2007!C66*Fall2007!C91</f>
        <v>20330620</v>
      </c>
      <c r="F59" s="116">
        <f>Fall2008!C66*Fall2008!C91</f>
        <v>21307650</v>
      </c>
      <c r="H59" s="101">
        <f>IF(E59&gt;0,(F59-E59)/E59,"-")</f>
        <v>0.048057068598990095</v>
      </c>
      <c r="J59" s="101">
        <f t="shared" si="1"/>
        <v>0.05466519450392577</v>
      </c>
    </row>
    <row r="60" spans="1:10" ht="11.25">
      <c r="A60" s="110" t="s">
        <v>269</v>
      </c>
      <c r="B60" s="111">
        <f>IF(B59&gt;0,Fall2004!L66/Summary!B59,"-")</f>
        <v>0.29894683742381817</v>
      </c>
      <c r="C60" s="111">
        <f>IF(C59&gt;0,Fall2005!L66/Summary!C59,"-")</f>
        <v>0.31589804057568927</v>
      </c>
      <c r="D60" s="111">
        <f>IF(D59&gt;0,Fall2006!L66/Summary!D59,"-")</f>
        <v>0.2814595250115806</v>
      </c>
      <c r="E60" s="111">
        <f>IF(E59&gt;0,Fall2007!L66/Summary!E59,"-")</f>
        <v>0.27971168611680314</v>
      </c>
      <c r="F60" s="111">
        <f>IF(F59&gt;0,Fall2008!L66/Summary!F59,"-")</f>
        <v>0.2786627338068722</v>
      </c>
      <c r="H60" s="101">
        <f>IF(E60&gt;0,F60-E60,"-")</f>
        <v>-0.0010489523099309617</v>
      </c>
      <c r="J60" s="101">
        <f t="shared" si="1"/>
        <v>-0.016962968894189315</v>
      </c>
    </row>
    <row r="61" spans="1:10" ht="11.25">
      <c r="A61" s="110" t="s">
        <v>271</v>
      </c>
      <c r="B61" s="111">
        <f>IF(B59&gt;0,(Fall2004!F66+Fall2004!H66)/Summary!B59,"-")</f>
        <v>0.2698045924156738</v>
      </c>
      <c r="C61" s="111">
        <f>IF(C59&gt;0,(Fall2005!F66+Fall2005!H66)/Summary!C59,"-")</f>
        <v>0.28591358880989537</v>
      </c>
      <c r="D61" s="111">
        <f>IF(D59&gt;0,(Fall2006!F66+Fall2006!H66)/Summary!D59,"-")</f>
        <v>0.2557620581790549</v>
      </c>
      <c r="E61" s="111">
        <f>IF(E59&gt;0,(Fall2007!F66+Fall2007!H66)/Summary!E59,"-")</f>
        <v>0.2481305538148861</v>
      </c>
      <c r="F61" s="111">
        <f>IF(F59&gt;0,(Fall2008!F66+Fall2008!H66)/Summary!F59,"-")</f>
        <v>0.2517575143199743</v>
      </c>
      <c r="H61" s="101">
        <f>IF(E61&gt;0,F61-E61,"-")</f>
        <v>0.003626960505088178</v>
      </c>
      <c r="J61" s="101">
        <f t="shared" si="1"/>
        <v>-0.01672235999961716</v>
      </c>
    </row>
    <row r="62" spans="1:10" ht="11.25">
      <c r="A62" s="117" t="s">
        <v>272</v>
      </c>
      <c r="B62" s="118">
        <f>IF(B59&gt;0,Fall2004!F66/Summary!B59,"-")</f>
        <v>0.24095843856951993</v>
      </c>
      <c r="C62" s="118">
        <f>IF(C59&gt;0,Fall2005!F66/Summary!C59,"-")</f>
        <v>0.26074712444367376</v>
      </c>
      <c r="D62" s="118">
        <f>IF(D59&gt;0,Fall2006!F66/Summary!D59,"-")</f>
        <v>0.2414380813091068</v>
      </c>
      <c r="E62" s="118">
        <f>IF(E59&gt;0,Fall2007!F66/Summary!E59,"-")</f>
        <v>0.2339848956893592</v>
      </c>
      <c r="F62" s="118">
        <f>IF(F59&gt;0,Fall2008!F66/Summary!F59,"-")</f>
        <v>0.23623487339054283</v>
      </c>
      <c r="G62" s="96"/>
      <c r="H62" s="119">
        <f>IF(E62&gt;0,F62-E62,"-")</f>
        <v>0.0022499777011836253</v>
      </c>
      <c r="I62" s="96"/>
      <c r="J62" s="101">
        <f t="shared" si="1"/>
        <v>-0.004900809043064786</v>
      </c>
    </row>
  </sheetData>
  <sheetProtection/>
  <printOptions/>
  <pageMargins left="0.75" right="0.29" top="1" bottom="1" header="0.5" footer="0.5"/>
  <pageSetup horizontalDpi="600" verticalDpi="600" orientation="landscape" r:id="rId1"/>
  <headerFooter alignWithMargins="0">
    <oddHeader xml:space="preserve">&amp;CPreliminary Summary Comparison </oddHeader>
  </headerFooter>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Casey</dc:creator>
  <cp:keywords/>
  <dc:description/>
  <cp:lastModifiedBy>Bev Actis</cp:lastModifiedBy>
  <cp:lastPrinted>2008-12-04T17:27:36Z</cp:lastPrinted>
  <dcterms:created xsi:type="dcterms:W3CDTF">2001-03-26T15:09:22Z</dcterms:created>
  <dcterms:modified xsi:type="dcterms:W3CDTF">2008-12-04T17:27:47Z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